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plusData\Export\"/>
    </mc:Choice>
  </mc:AlternateContent>
  <bookViews>
    <workbookView xWindow="0" yWindow="0" windowWidth="0" windowHeight="0"/>
  </bookViews>
  <sheets>
    <sheet name="Rekapitulace stavby" sheetId="1" r:id="rId1"/>
    <sheet name="072019-A - STAVEBNÍ ČÁST" sheetId="2" r:id="rId2"/>
    <sheet name="072019-C - ZTI" sheetId="3" r:id="rId3"/>
    <sheet name="072019-D - VZDUCHOTECHNIKA" sheetId="4" r:id="rId4"/>
    <sheet name="072019-E - VYTÁPĚNÍ" sheetId="5" r:id="rId5"/>
    <sheet name="072019-F - PLYN" sheetId="6" r:id="rId6"/>
    <sheet name="072019-B - ELEKTROINSTALACE" sheetId="7" r:id="rId7"/>
    <sheet name="Seznam figur" sheetId="8" r:id="rId8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'072019-A - STAVEBNÍ ČÁST'!$C$137:$K$432</definedName>
    <definedName name="_xlnm.Print_Area" localSheetId="1">'072019-A - STAVEBNÍ ČÁST'!$C$125:$J$432</definedName>
    <definedName name="_xlnm.Print_Titles" localSheetId="1">'072019-A - STAVEBNÍ ČÁST'!$137:$137</definedName>
    <definedName name="_xlnm._FilterDatabase" localSheetId="2" hidden="1">'072019-C - ZTI'!$C$123:$K$187</definedName>
    <definedName name="_xlnm.Print_Area" localSheetId="2">'072019-C - ZTI'!$C$111:$J$187</definedName>
    <definedName name="_xlnm.Print_Titles" localSheetId="2">'072019-C - ZTI'!$123:$123</definedName>
    <definedName name="_xlnm._FilterDatabase" localSheetId="3" hidden="1">'072019-D - VZDUCHOTECHNIKA'!$C$118:$K$135</definedName>
    <definedName name="_xlnm.Print_Area" localSheetId="3">'072019-D - VZDUCHOTECHNIKA'!$C$106:$J$135</definedName>
    <definedName name="_xlnm.Print_Titles" localSheetId="3">'072019-D - VZDUCHOTECHNIKA'!$118:$118</definedName>
    <definedName name="_xlnm._FilterDatabase" localSheetId="4" hidden="1">'072019-E - VYTÁPĚNÍ'!$C$120:$K$164</definedName>
    <definedName name="_xlnm.Print_Area" localSheetId="4">'072019-E - VYTÁPĚNÍ'!$C$108:$J$164</definedName>
    <definedName name="_xlnm.Print_Titles" localSheetId="4">'072019-E - VYTÁPĚNÍ'!$120:$120</definedName>
    <definedName name="_xlnm._FilterDatabase" localSheetId="5" hidden="1">'072019-F - PLYN'!$C$117:$K$133</definedName>
    <definedName name="_xlnm.Print_Area" localSheetId="5">'072019-F - PLYN'!$C$105:$J$133</definedName>
    <definedName name="_xlnm.Print_Titles" localSheetId="5">'072019-F - PLYN'!$117:$117</definedName>
    <definedName name="_xlnm._FilterDatabase" localSheetId="6" hidden="1">'072019-B - ELEKTROINSTALACE'!$C$117:$K$121</definedName>
    <definedName name="_xlnm.Print_Area" localSheetId="6">'072019-B - ELEKTROINSTALACE'!$C$105:$J$121</definedName>
    <definedName name="_xlnm.Print_Titles" localSheetId="6">'072019-B - ELEKTROINSTALACE'!$117:$117</definedName>
    <definedName name="_xlnm.Print_Area" localSheetId="7">'Seznam figur'!$C$4:$G$20</definedName>
    <definedName name="_xlnm.Print_Titles" localSheetId="7">'Seznam figur'!$9:$9</definedName>
  </definedNames>
  <calcPr/>
</workbook>
</file>

<file path=xl/calcChain.xml><?xml version="1.0" encoding="utf-8"?>
<calcChain xmlns="http://schemas.openxmlformats.org/spreadsheetml/2006/main">
  <c i="8" l="1" r="D7"/>
  <c i="7" r="J37"/>
  <c r="J36"/>
  <c i="1" r="AY100"/>
  <c i="7" r="J35"/>
  <c i="1" r="AX100"/>
  <c i="7" r="BI121"/>
  <c r="BH121"/>
  <c r="BG121"/>
  <c r="BE121"/>
  <c r="T121"/>
  <c r="T120"/>
  <c r="T119"/>
  <c r="T118"/>
  <c r="R121"/>
  <c r="R120"/>
  <c r="R119"/>
  <c r="R118"/>
  <c r="P121"/>
  <c r="P120"/>
  <c r="P119"/>
  <c r="P118"/>
  <c i="1" r="AU100"/>
  <c i="7" r="J114"/>
  <c r="F114"/>
  <c r="F112"/>
  <c r="E110"/>
  <c r="J91"/>
  <c r="F91"/>
  <c r="F89"/>
  <c r="E87"/>
  <c r="J24"/>
  <c r="E24"/>
  <c r="J115"/>
  <c r="J23"/>
  <c r="J18"/>
  <c r="E18"/>
  <c r="F115"/>
  <c r="J17"/>
  <c r="J12"/>
  <c r="J112"/>
  <c r="E7"/>
  <c r="E108"/>
  <c i="6" r="P129"/>
  <c r="J37"/>
  <c r="J36"/>
  <c i="1" r="AY99"/>
  <c i="6" r="J35"/>
  <c i="1" r="AX99"/>
  <c i="6"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J114"/>
  <c r="F114"/>
  <c r="F112"/>
  <c r="E110"/>
  <c r="J91"/>
  <c r="F91"/>
  <c r="F89"/>
  <c r="E87"/>
  <c r="J24"/>
  <c r="E24"/>
  <c r="J92"/>
  <c r="J23"/>
  <c r="J18"/>
  <c r="E18"/>
  <c r="F115"/>
  <c r="J17"/>
  <c r="J12"/>
  <c r="J112"/>
  <c r="E7"/>
  <c r="E108"/>
  <c i="5" r="J37"/>
  <c r="J36"/>
  <c i="1" r="AY98"/>
  <c i="5" r="J35"/>
  <c i="1" r="AX98"/>
  <c i="5"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F117"/>
  <c r="F115"/>
  <c r="E113"/>
  <c r="J91"/>
  <c r="F91"/>
  <c r="F89"/>
  <c r="E87"/>
  <c r="J24"/>
  <c r="E24"/>
  <c r="J118"/>
  <c r="J23"/>
  <c r="J18"/>
  <c r="E18"/>
  <c r="F92"/>
  <c r="J17"/>
  <c r="J12"/>
  <c r="J115"/>
  <c r="E7"/>
  <c r="E85"/>
  <c i="4" r="J37"/>
  <c r="J36"/>
  <c i="1" r="AY97"/>
  <c i="4" r="J35"/>
  <c i="1" r="AX97"/>
  <c i="4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BI124"/>
  <c r="BH124"/>
  <c r="BG124"/>
  <c r="BE124"/>
  <c r="T124"/>
  <c r="R124"/>
  <c r="P124"/>
  <c r="BI122"/>
  <c r="BH122"/>
  <c r="BG122"/>
  <c r="BE122"/>
  <c r="T122"/>
  <c r="R122"/>
  <c r="P122"/>
  <c r="J115"/>
  <c r="F115"/>
  <c r="F113"/>
  <c r="E111"/>
  <c r="J91"/>
  <c r="F91"/>
  <c r="F89"/>
  <c r="E87"/>
  <c r="J24"/>
  <c r="E24"/>
  <c r="J116"/>
  <c r="J23"/>
  <c r="J18"/>
  <c r="E18"/>
  <c r="F116"/>
  <c r="J17"/>
  <c r="J12"/>
  <c r="J113"/>
  <c r="E7"/>
  <c r="E109"/>
  <c i="3" r="J37"/>
  <c r="J36"/>
  <c i="1" r="AY96"/>
  <c i="3" r="J35"/>
  <c i="1" r="AX96"/>
  <c i="3"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1"/>
  <c r="F91"/>
  <c r="F89"/>
  <c r="E87"/>
  <c r="J24"/>
  <c r="E24"/>
  <c r="J121"/>
  <c r="J23"/>
  <c r="J18"/>
  <c r="E18"/>
  <c r="F121"/>
  <c r="J17"/>
  <c r="J12"/>
  <c r="J118"/>
  <c r="E7"/>
  <c r="E114"/>
  <c i="2" r="J37"/>
  <c r="J36"/>
  <c i="1" r="AY95"/>
  <c i="2" r="J35"/>
  <c i="1" r="AX95"/>
  <c i="2" r="BI432"/>
  <c r="BH432"/>
  <c r="BG432"/>
  <c r="BE432"/>
  <c r="T432"/>
  <c r="T431"/>
  <c r="T430"/>
  <c r="R432"/>
  <c r="R431"/>
  <c r="R430"/>
  <c r="P432"/>
  <c r="P431"/>
  <c r="P430"/>
  <c r="BI429"/>
  <c r="BH429"/>
  <c r="BG429"/>
  <c r="BE429"/>
  <c r="T429"/>
  <c r="T428"/>
  <c r="R429"/>
  <c r="R428"/>
  <c r="P429"/>
  <c r="P428"/>
  <c r="BI427"/>
  <c r="BH427"/>
  <c r="BG427"/>
  <c r="BE427"/>
  <c r="T427"/>
  <c r="R427"/>
  <c r="P427"/>
  <c r="BI403"/>
  <c r="BH403"/>
  <c r="BG403"/>
  <c r="BE403"/>
  <c r="T403"/>
  <c r="R403"/>
  <c r="P403"/>
  <c r="BI398"/>
  <c r="BH398"/>
  <c r="BG398"/>
  <c r="BE398"/>
  <c r="T398"/>
  <c r="T397"/>
  <c r="R398"/>
  <c r="R397"/>
  <c r="P398"/>
  <c r="P397"/>
  <c r="BI396"/>
  <c r="BH396"/>
  <c r="BG396"/>
  <c r="BE396"/>
  <c r="T396"/>
  <c r="R396"/>
  <c r="P396"/>
  <c r="BI395"/>
  <c r="BH395"/>
  <c r="BG395"/>
  <c r="BE395"/>
  <c r="T395"/>
  <c r="R395"/>
  <c r="P395"/>
  <c r="BI393"/>
  <c r="BH393"/>
  <c r="BG393"/>
  <c r="BE393"/>
  <c r="T393"/>
  <c r="R393"/>
  <c r="P393"/>
  <c r="BI391"/>
  <c r="BH391"/>
  <c r="BG391"/>
  <c r="BE391"/>
  <c r="T391"/>
  <c r="R391"/>
  <c r="P391"/>
  <c r="BI385"/>
  <c r="BH385"/>
  <c r="BG385"/>
  <c r="BE385"/>
  <c r="T385"/>
  <c r="R385"/>
  <c r="P385"/>
  <c r="BI383"/>
  <c r="BH383"/>
  <c r="BG383"/>
  <c r="BE383"/>
  <c r="T383"/>
  <c r="R383"/>
  <c r="P383"/>
  <c r="BI382"/>
  <c r="BH382"/>
  <c r="BG382"/>
  <c r="BE382"/>
  <c r="T382"/>
  <c r="R382"/>
  <c r="P382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6"/>
  <c r="BH376"/>
  <c r="BG376"/>
  <c r="BE376"/>
  <c r="T376"/>
  <c r="R376"/>
  <c r="P376"/>
  <c r="BI374"/>
  <c r="BH374"/>
  <c r="BG374"/>
  <c r="BE374"/>
  <c r="T374"/>
  <c r="R374"/>
  <c r="P374"/>
  <c r="BI372"/>
  <c r="BH372"/>
  <c r="BG372"/>
  <c r="BE372"/>
  <c r="T372"/>
  <c r="R372"/>
  <c r="P372"/>
  <c r="BI370"/>
  <c r="BH370"/>
  <c r="BG370"/>
  <c r="BE370"/>
  <c r="T370"/>
  <c r="R370"/>
  <c r="P370"/>
  <c r="BI368"/>
  <c r="BH368"/>
  <c r="BG368"/>
  <c r="BE368"/>
  <c r="T368"/>
  <c r="R368"/>
  <c r="P368"/>
  <c r="BI367"/>
  <c r="BH367"/>
  <c r="BG367"/>
  <c r="BE367"/>
  <c r="T367"/>
  <c r="R367"/>
  <c r="P367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6"/>
  <c r="BH356"/>
  <c r="BG356"/>
  <c r="BE356"/>
  <c r="T356"/>
  <c r="R356"/>
  <c r="P356"/>
  <c r="BI342"/>
  <c r="BH342"/>
  <c r="BG342"/>
  <c r="BE342"/>
  <c r="T342"/>
  <c r="R342"/>
  <c r="P342"/>
  <c r="BI340"/>
  <c r="BH340"/>
  <c r="BG340"/>
  <c r="BE340"/>
  <c r="T340"/>
  <c r="R340"/>
  <c r="P340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6"/>
  <c r="BH276"/>
  <c r="BG276"/>
  <c r="BE276"/>
  <c r="T276"/>
  <c r="R276"/>
  <c r="P276"/>
  <c r="BI274"/>
  <c r="BH274"/>
  <c r="BG274"/>
  <c r="BE274"/>
  <c r="T274"/>
  <c r="R274"/>
  <c r="P274"/>
  <c r="BI272"/>
  <c r="BH272"/>
  <c r="BG272"/>
  <c r="BE272"/>
  <c r="T272"/>
  <c r="R272"/>
  <c r="P272"/>
  <c r="BI270"/>
  <c r="BH270"/>
  <c r="BG270"/>
  <c r="BE270"/>
  <c r="T270"/>
  <c r="R270"/>
  <c r="P270"/>
  <c r="BI267"/>
  <c r="BH267"/>
  <c r="BG267"/>
  <c r="BE267"/>
  <c r="T267"/>
  <c r="R267"/>
  <c r="P267"/>
  <c r="BI264"/>
  <c r="BH264"/>
  <c r="BG264"/>
  <c r="BE264"/>
  <c r="T264"/>
  <c r="R264"/>
  <c r="P264"/>
  <c r="BI262"/>
  <c r="BH262"/>
  <c r="BG262"/>
  <c r="BE262"/>
  <c r="T262"/>
  <c r="R262"/>
  <c r="P262"/>
  <c r="BI260"/>
  <c r="BH260"/>
  <c r="BG260"/>
  <c r="BE260"/>
  <c r="T260"/>
  <c r="R260"/>
  <c r="P260"/>
  <c r="BI258"/>
  <c r="BH258"/>
  <c r="BG258"/>
  <c r="BE258"/>
  <c r="T258"/>
  <c r="R258"/>
  <c r="P258"/>
  <c r="BI255"/>
  <c r="BH255"/>
  <c r="BG255"/>
  <c r="BE255"/>
  <c r="T255"/>
  <c r="T254"/>
  <c r="R255"/>
  <c r="R254"/>
  <c r="P255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8"/>
  <c r="BH238"/>
  <c r="BG238"/>
  <c r="BE238"/>
  <c r="T238"/>
  <c r="R238"/>
  <c r="P238"/>
  <c r="BI235"/>
  <c r="BH235"/>
  <c r="BG235"/>
  <c r="BE235"/>
  <c r="T235"/>
  <c r="R235"/>
  <c r="P235"/>
  <c r="BI232"/>
  <c r="BH232"/>
  <c r="BG232"/>
  <c r="BE232"/>
  <c r="T232"/>
  <c r="R232"/>
  <c r="P232"/>
  <c r="BI229"/>
  <c r="BH229"/>
  <c r="BG229"/>
  <c r="BE229"/>
  <c r="T229"/>
  <c r="T228"/>
  <c r="R229"/>
  <c r="R228"/>
  <c r="P229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1"/>
  <c r="BH171"/>
  <c r="BG171"/>
  <c r="BE171"/>
  <c r="T171"/>
  <c r="R171"/>
  <c r="P171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5"/>
  <c r="BH155"/>
  <c r="BG155"/>
  <c r="BE155"/>
  <c r="T155"/>
  <c r="T154"/>
  <c r="R155"/>
  <c r="R154"/>
  <c r="P155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T140"/>
  <c r="R141"/>
  <c r="R140"/>
  <c r="P141"/>
  <c r="P140"/>
  <c r="J134"/>
  <c r="F134"/>
  <c r="F132"/>
  <c r="E130"/>
  <c r="J91"/>
  <c r="F91"/>
  <c r="F89"/>
  <c r="E87"/>
  <c r="J24"/>
  <c r="E24"/>
  <c r="J135"/>
  <c r="J23"/>
  <c r="J18"/>
  <c r="E18"/>
  <c r="F135"/>
  <c r="J17"/>
  <c r="J12"/>
  <c r="J132"/>
  <c r="E7"/>
  <c r="E85"/>
  <c i="1" r="L90"/>
  <c r="AM90"/>
  <c r="AM89"/>
  <c r="L89"/>
  <c r="AM87"/>
  <c r="L87"/>
  <c r="L85"/>
  <c r="L84"/>
  <c i="7" r="BK121"/>
  <c r="J121"/>
  <c i="6" r="BK133"/>
  <c r="J132"/>
  <c r="J131"/>
  <c r="J130"/>
  <c r="BK128"/>
  <c r="J127"/>
  <c r="BK125"/>
  <c r="BK124"/>
  <c r="J122"/>
  <c r="J120"/>
  <c i="5" r="J164"/>
  <c r="J159"/>
  <c r="BK158"/>
  <c r="J152"/>
  <c r="J136"/>
  <c r="BK131"/>
  <c r="J123"/>
  <c i="4" r="J135"/>
  <c r="J133"/>
  <c r="BK129"/>
  <c r="J127"/>
  <c r="BK125"/>
  <c r="J124"/>
  <c i="3" r="J186"/>
  <c r="J181"/>
  <c r="BK179"/>
  <c r="BK176"/>
  <c r="J174"/>
  <c r="BK171"/>
  <c r="J170"/>
  <c r="BK169"/>
  <c r="BK167"/>
  <c r="BK166"/>
  <c r="BK165"/>
  <c r="BK164"/>
  <c r="J162"/>
  <c r="J161"/>
  <c r="J160"/>
  <c r="J158"/>
  <c r="J152"/>
  <c r="J150"/>
  <c r="BK149"/>
  <c r="BK146"/>
  <c r="J141"/>
  <c r="BK137"/>
  <c r="BK135"/>
  <c r="BK134"/>
  <c r="BK128"/>
  <c r="BK127"/>
  <c i="2" r="J385"/>
  <c r="BK380"/>
  <c r="BK376"/>
  <c r="J374"/>
  <c r="BK367"/>
  <c r="J362"/>
  <c r="J359"/>
  <c r="BK358"/>
  <c r="BK320"/>
  <c r="J319"/>
  <c r="BK318"/>
  <c r="BK317"/>
  <c r="BK315"/>
  <c r="J313"/>
  <c r="BK309"/>
  <c r="J308"/>
  <c r="BK304"/>
  <c r="J302"/>
  <c r="BK300"/>
  <c r="BK299"/>
  <c r="BK294"/>
  <c i="6" r="J133"/>
  <c r="BK132"/>
  <c r="BK131"/>
  <c r="BK130"/>
  <c r="BK127"/>
  <c r="BK126"/>
  <c r="J124"/>
  <c r="J121"/>
  <c r="BK120"/>
  <c i="5" r="J143"/>
  <c i="4" r="BK132"/>
  <c r="BK131"/>
  <c r="BK127"/>
  <c r="BK122"/>
  <c i="3" r="J187"/>
  <c r="BK186"/>
  <c r="J185"/>
  <c r="J184"/>
  <c r="J178"/>
  <c r="BK177"/>
  <c r="BK175"/>
  <c r="BK172"/>
  <c r="J171"/>
  <c r="J163"/>
  <c r="BK162"/>
  <c r="BK161"/>
  <c r="BK160"/>
  <c r="BK158"/>
  <c r="BK155"/>
  <c r="J151"/>
  <c r="BK150"/>
  <c r="J145"/>
  <c r="J144"/>
  <c r="J142"/>
  <c r="J140"/>
  <c r="J131"/>
  <c r="BK129"/>
  <c r="J128"/>
  <c i="2" r="J403"/>
  <c r="BK398"/>
  <c r="BK395"/>
  <c r="BK393"/>
  <c r="BK391"/>
  <c r="BK383"/>
  <c r="BK372"/>
  <c r="J368"/>
  <c r="BK365"/>
  <c r="J363"/>
  <c r="J360"/>
  <c r="J342"/>
  <c r="BK329"/>
  <c r="J327"/>
  <c r="BK326"/>
  <c r="J323"/>
  <c r="J318"/>
  <c r="J316"/>
  <c r="J315"/>
  <c r="J312"/>
  <c r="J307"/>
  <c r="BK306"/>
  <c r="J304"/>
  <c r="J303"/>
  <c r="J299"/>
  <c r="BK297"/>
  <c r="J293"/>
  <c r="BK291"/>
  <c r="J290"/>
  <c r="J276"/>
  <c r="J274"/>
  <c r="J255"/>
  <c r="J219"/>
  <c r="J206"/>
  <c r="J204"/>
  <c r="BK193"/>
  <c r="BK182"/>
  <c r="J148"/>
  <c i="6" r="J128"/>
  <c r="BK123"/>
  <c r="BK122"/>
  <c r="BK121"/>
  <c i="5" r="BK164"/>
  <c r="BK163"/>
  <c r="BK160"/>
  <c r="BK157"/>
  <c r="BK156"/>
  <c r="J155"/>
  <c r="BK152"/>
  <c r="J151"/>
  <c r="BK147"/>
  <c r="BK146"/>
  <c r="BK145"/>
  <c r="J144"/>
  <c r="BK143"/>
  <c r="J142"/>
  <c r="BK140"/>
  <c r="J139"/>
  <c r="BK135"/>
  <c r="BK130"/>
  <c r="BK128"/>
  <c r="J127"/>
  <c r="J125"/>
  <c r="BK123"/>
  <c i="4" r="J134"/>
  <c r="J132"/>
  <c r="J122"/>
  <c i="3" r="BK181"/>
  <c r="BK180"/>
  <c r="BK178"/>
  <c r="BK174"/>
  <c r="BK173"/>
  <c r="BK170"/>
  <c r="J169"/>
  <c r="J167"/>
  <c r="J166"/>
  <c r="J165"/>
  <c r="J164"/>
  <c r="BK159"/>
  <c r="BK157"/>
  <c r="J154"/>
  <c r="J153"/>
  <c r="BK152"/>
  <c r="BK151"/>
  <c r="BK148"/>
  <c r="J146"/>
  <c r="J143"/>
  <c r="BK142"/>
  <c r="BK141"/>
  <c r="J135"/>
  <c r="J134"/>
  <c r="J133"/>
  <c r="BK131"/>
  <c r="BK130"/>
  <c r="J127"/>
  <c i="2" r="J432"/>
  <c r="J429"/>
  <c r="BK427"/>
  <c r="BK382"/>
  <c r="BK378"/>
  <c r="BK368"/>
  <c r="J356"/>
  <c r="BK342"/>
  <c r="BK330"/>
  <c r="BK325"/>
  <c r="BK323"/>
  <c r="BK321"/>
  <c r="BK313"/>
  <c r="J311"/>
  <c r="J310"/>
  <c r="BK307"/>
  <c r="J306"/>
  <c r="BK305"/>
  <c r="BK303"/>
  <c r="J300"/>
  <c r="J296"/>
  <c r="J295"/>
  <c r="BK293"/>
  <c r="BK286"/>
  <c r="BK285"/>
  <c r="J284"/>
  <c r="J283"/>
  <c r="BK282"/>
  <c r="J280"/>
  <c r="J278"/>
  <c r="J272"/>
  <c r="BK270"/>
  <c r="J267"/>
  <c r="J258"/>
  <c r="BK251"/>
  <c r="BK250"/>
  <c r="J248"/>
  <c r="BK238"/>
  <c r="J235"/>
  <c r="BK232"/>
  <c r="BK229"/>
  <c r="J227"/>
  <c r="J218"/>
  <c r="BK215"/>
  <c r="BK209"/>
  <c r="J208"/>
  <c r="BK204"/>
  <c r="BK202"/>
  <c r="BK200"/>
  <c r="J197"/>
  <c r="BK194"/>
  <c r="J187"/>
  <c r="BK180"/>
  <c r="J174"/>
  <c r="J171"/>
  <c r="J168"/>
  <c r="J158"/>
  <c r="J146"/>
  <c r="BK144"/>
  <c i="6" r="J126"/>
  <c r="J125"/>
  <c r="J123"/>
  <c i="5" r="J163"/>
  <c r="J162"/>
  <c r="J161"/>
  <c r="BK159"/>
  <c r="J157"/>
  <c r="BK155"/>
  <c r="J153"/>
  <c r="BK151"/>
  <c r="J150"/>
  <c r="BK149"/>
  <c r="J147"/>
  <c r="J145"/>
  <c r="BK144"/>
  <c r="BK142"/>
  <c r="BK141"/>
  <c r="BK138"/>
  <c r="J135"/>
  <c r="BK133"/>
  <c r="BK132"/>
  <c r="J130"/>
  <c r="J129"/>
  <c r="J128"/>
  <c r="J126"/>
  <c r="BK125"/>
  <c r="J124"/>
  <c i="4" r="BK135"/>
  <c r="BK134"/>
  <c r="J130"/>
  <c r="J128"/>
  <c i="3" r="J182"/>
  <c r="J180"/>
  <c r="J177"/>
  <c r="J172"/>
  <c i="6" r="F36"/>
  <c i="5" r="BK162"/>
  <c r="BK161"/>
  <c r="J160"/>
  <c r="J158"/>
  <c r="J156"/>
  <c r="BK153"/>
  <c r="BK150"/>
  <c r="J149"/>
  <c r="J146"/>
  <c r="J141"/>
  <c r="J140"/>
  <c r="BK139"/>
  <c r="J138"/>
  <c r="BK136"/>
  <c r="J133"/>
  <c r="J132"/>
  <c r="J131"/>
  <c r="BK129"/>
  <c r="BK127"/>
  <c r="BK126"/>
  <c r="BK124"/>
  <c i="4" r="BK133"/>
  <c r="J131"/>
  <c r="BK130"/>
  <c r="J129"/>
  <c r="BK128"/>
  <c r="J125"/>
  <c r="BK124"/>
  <c i="3" r="BK187"/>
  <c r="BK185"/>
  <c r="BK184"/>
  <c r="BK182"/>
  <c r="J179"/>
  <c r="J176"/>
  <c r="J175"/>
  <c r="J173"/>
  <c r="BK163"/>
  <c r="J159"/>
  <c r="J155"/>
  <c r="BK153"/>
  <c r="BK147"/>
  <c r="BK145"/>
  <c r="BK144"/>
  <c r="J129"/>
  <c i="2" r="J383"/>
  <c r="J379"/>
  <c r="J378"/>
  <c r="J372"/>
  <c r="J370"/>
  <c r="BK360"/>
  <c r="J298"/>
  <c r="BK287"/>
  <c r="BK284"/>
  <c r="BK283"/>
  <c r="J282"/>
  <c r="J281"/>
  <c r="BK280"/>
  <c r="BK274"/>
  <c r="BK272"/>
  <c r="J270"/>
  <c r="BK264"/>
  <c r="BK262"/>
  <c r="J260"/>
  <c r="BK255"/>
  <c r="J253"/>
  <c r="J251"/>
  <c r="BK249"/>
  <c r="BK245"/>
  <c r="J243"/>
  <c r="J242"/>
  <c r="J238"/>
  <c r="J225"/>
  <c r="J224"/>
  <c r="J223"/>
  <c r="BK221"/>
  <c r="BK218"/>
  <c r="BK217"/>
  <c r="J209"/>
  <c r="BK208"/>
  <c r="BK207"/>
  <c r="J200"/>
  <c r="J194"/>
  <c r="BK189"/>
  <c r="J185"/>
  <c r="J178"/>
  <c r="J166"/>
  <c r="J165"/>
  <c r="BK162"/>
  <c r="BK158"/>
  <c r="BK155"/>
  <c r="J150"/>
  <c r="J144"/>
  <c r="BK141"/>
  <c r="BK429"/>
  <c r="J398"/>
  <c r="J396"/>
  <c r="J395"/>
  <c r="BK385"/>
  <c r="J380"/>
  <c r="BK374"/>
  <c r="J367"/>
  <c r="BK363"/>
  <c r="BK356"/>
  <c r="J340"/>
  <c r="J330"/>
  <c r="J329"/>
  <c r="J326"/>
  <c r="BK324"/>
  <c r="J320"/>
  <c r="BK319"/>
  <c r="BK316"/>
  <c r="J314"/>
  <c r="BK311"/>
  <c r="BK310"/>
  <c r="J301"/>
  <c r="J297"/>
  <c r="BK296"/>
  <c r="J294"/>
  <c r="J292"/>
  <c r="BK288"/>
  <c r="J262"/>
  <c r="BK260"/>
  <c r="BK253"/>
  <c r="BK243"/>
  <c r="BK235"/>
  <c r="J229"/>
  <c r="BK225"/>
  <c r="BK224"/>
  <c r="BK222"/>
  <c r="J221"/>
  <c r="J215"/>
  <c r="J213"/>
  <c r="BK211"/>
  <c r="J207"/>
  <c r="J202"/>
  <c r="BK195"/>
  <c r="J193"/>
  <c r="BK187"/>
  <c r="J182"/>
  <c r="J180"/>
  <c r="BK174"/>
  <c r="BK166"/>
  <c r="J162"/>
  <c r="J152"/>
  <c r="BK150"/>
  <c i="3" r="J157"/>
  <c r="BK154"/>
  <c r="J149"/>
  <c r="J148"/>
  <c r="J147"/>
  <c r="BK143"/>
  <c r="BK140"/>
  <c r="J137"/>
  <c r="BK133"/>
  <c r="J130"/>
  <c i="2" r="BK432"/>
  <c r="J427"/>
  <c r="BK403"/>
  <c r="BK396"/>
  <c r="J393"/>
  <c r="J391"/>
  <c r="J382"/>
  <c r="BK379"/>
  <c r="J376"/>
  <c r="BK370"/>
  <c r="J365"/>
  <c r="BK362"/>
  <c r="BK359"/>
  <c r="J358"/>
  <c r="BK340"/>
  <c r="BK327"/>
  <c r="J325"/>
  <c r="J324"/>
  <c r="J321"/>
  <c r="J317"/>
  <c r="BK314"/>
  <c r="BK312"/>
  <c r="J309"/>
  <c r="BK308"/>
  <c r="J305"/>
  <c r="BK302"/>
  <c r="BK301"/>
  <c r="BK298"/>
  <c r="BK295"/>
  <c r="BK292"/>
  <c r="J291"/>
  <c r="BK290"/>
  <c r="J288"/>
  <c r="J287"/>
  <c r="J286"/>
  <c r="J285"/>
  <c r="BK281"/>
  <c r="BK278"/>
  <c r="BK276"/>
  <c r="BK267"/>
  <c r="J264"/>
  <c r="BK258"/>
  <c r="J250"/>
  <c r="J249"/>
  <c r="BK248"/>
  <c r="J245"/>
  <c r="BK242"/>
  <c r="J232"/>
  <c r="BK227"/>
  <c r="BK223"/>
  <c r="J222"/>
  <c r="BK219"/>
  <c r="J217"/>
  <c r="BK213"/>
  <c r="J211"/>
  <c r="BK206"/>
  <c r="J195"/>
  <c r="BK190"/>
  <c r="J176"/>
  <c r="BK168"/>
  <c r="J160"/>
  <c r="J155"/>
  <c r="BK146"/>
  <c r="J141"/>
  <c r="BK197"/>
  <c r="J190"/>
  <c r="J189"/>
  <c r="BK185"/>
  <c r="BK178"/>
  <c r="BK176"/>
  <c r="BK171"/>
  <c r="BK165"/>
  <c r="BK160"/>
  <c r="BK152"/>
  <c r="BK148"/>
  <c i="1" r="AS94"/>
  <c i="7" r="F35"/>
  <c i="1" r="BB100"/>
  <c i="7" r="J33"/>
  <c i="1" r="AV100"/>
  <c i="7" r="F37"/>
  <c i="1" r="BD100"/>
  <c i="7" r="F36"/>
  <c i="1" r="BC100"/>
  <c i="2" l="1" r="BK157"/>
  <c r="J157"/>
  <c r="J100"/>
  <c r="T192"/>
  <c r="P231"/>
  <c r="P244"/>
  <c r="BK289"/>
  <c r="J289"/>
  <c r="J109"/>
  <c r="BK328"/>
  <c r="J328"/>
  <c r="J111"/>
  <c r="P364"/>
  <c r="T384"/>
  <c r="P402"/>
  <c r="P157"/>
  <c r="P139"/>
  <c r="P192"/>
  <c r="T220"/>
  <c r="T231"/>
  <c r="R244"/>
  <c r="R289"/>
  <c r="P328"/>
  <c r="T364"/>
  <c r="T402"/>
  <c r="R192"/>
  <c r="BK231"/>
  <c r="J231"/>
  <c r="J105"/>
  <c r="R257"/>
  <c r="P322"/>
  <c r="T322"/>
  <c r="R364"/>
  <c i="3" r="R126"/>
  <c r="T132"/>
  <c r="P156"/>
  <c r="BK168"/>
  <c r="J168"/>
  <c r="J103"/>
  <c r="BK183"/>
  <c r="J183"/>
  <c r="J104"/>
  <c i="4" r="P121"/>
  <c r="T126"/>
  <c i="3" r="P126"/>
  <c r="P132"/>
  <c r="T139"/>
  <c r="P168"/>
  <c r="T183"/>
  <c i="4" r="R121"/>
  <c r="T121"/>
  <c r="T120"/>
  <c r="T119"/>
  <c i="5" r="BK122"/>
  <c r="R122"/>
  <c r="R134"/>
  <c r="R137"/>
  <c r="BK154"/>
  <c r="J154"/>
  <c r="J101"/>
  <c i="2" r="T157"/>
  <c r="T139"/>
  <c r="BK220"/>
  <c r="J220"/>
  <c r="J102"/>
  <c r="R231"/>
  <c r="P257"/>
  <c r="P289"/>
  <c r="T328"/>
  <c r="R384"/>
  <c r="R402"/>
  <c i="3" r="BK132"/>
  <c r="J132"/>
  <c r="J99"/>
  <c r="P139"/>
  <c r="P138"/>
  <c r="R156"/>
  <c r="R168"/>
  <c r="P183"/>
  <c i="4" r="BK121"/>
  <c r="J121"/>
  <c r="J98"/>
  <c r="R126"/>
  <c i="5" r="P122"/>
  <c r="BK134"/>
  <c r="J134"/>
  <c r="J98"/>
  <c r="P134"/>
  <c r="BK137"/>
  <c r="J137"/>
  <c r="J99"/>
  <c r="T137"/>
  <c r="T148"/>
  <c r="R154"/>
  <c i="2" r="BK192"/>
  <c r="J192"/>
  <c r="J101"/>
  <c r="R220"/>
  <c r="BK244"/>
  <c r="J244"/>
  <c r="J106"/>
  <c r="BK257"/>
  <c r="J257"/>
  <c r="J108"/>
  <c r="T289"/>
  <c r="R328"/>
  <c r="BK384"/>
  <c r="J384"/>
  <c r="J113"/>
  <c r="BK402"/>
  <c r="J402"/>
  <c r="J115"/>
  <c i="3" r="BK126"/>
  <c r="BK125"/>
  <c r="J125"/>
  <c r="J97"/>
  <c r="R132"/>
  <c r="R139"/>
  <c r="T168"/>
  <c i="4" r="BK126"/>
  <c r="J126"/>
  <c r="J99"/>
  <c i="5" r="R148"/>
  <c r="P154"/>
  <c i="2" r="R157"/>
  <c r="R139"/>
  <c r="P220"/>
  <c r="T244"/>
  <c r="T257"/>
  <c r="BK322"/>
  <c r="J322"/>
  <c r="J110"/>
  <c r="R322"/>
  <c r="BK364"/>
  <c r="J364"/>
  <c r="J112"/>
  <c r="P384"/>
  <c i="3" r="T126"/>
  <c r="T125"/>
  <c r="BK139"/>
  <c r="BK138"/>
  <c r="J138"/>
  <c r="J100"/>
  <c r="BK156"/>
  <c r="J156"/>
  <c r="J102"/>
  <c r="T156"/>
  <c r="R183"/>
  <c i="4" r="P126"/>
  <c i="5" r="T122"/>
  <c r="T134"/>
  <c r="P137"/>
  <c r="BK148"/>
  <c r="J148"/>
  <c r="J100"/>
  <c r="P148"/>
  <c r="T154"/>
  <c i="6" r="BK119"/>
  <c r="J119"/>
  <c r="J97"/>
  <c r="P119"/>
  <c r="P118"/>
  <c i="1" r="AU99"/>
  <c i="6" r="R119"/>
  <c r="R118"/>
  <c r="T119"/>
  <c r="T118"/>
  <c r="BK129"/>
  <c r="J129"/>
  <c r="J98"/>
  <c r="R129"/>
  <c r="T129"/>
  <c i="2" r="J89"/>
  <c r="J92"/>
  <c r="BF146"/>
  <c r="BF162"/>
  <c r="BF166"/>
  <c r="BF174"/>
  <c r="BF195"/>
  <c r="F92"/>
  <c r="BF158"/>
  <c r="BF189"/>
  <c r="BF200"/>
  <c r="BF204"/>
  <c r="BF215"/>
  <c r="BF218"/>
  <c r="BF221"/>
  <c r="BF229"/>
  <c r="BF235"/>
  <c r="BF238"/>
  <c r="BF243"/>
  <c r="BF262"/>
  <c r="BF264"/>
  <c r="BF284"/>
  <c r="BF285"/>
  <c r="BF297"/>
  <c r="BF299"/>
  <c r="BF301"/>
  <c r="BF302"/>
  <c r="BF303"/>
  <c r="BF308"/>
  <c r="BF309"/>
  <c r="BF311"/>
  <c r="BF326"/>
  <c r="BF360"/>
  <c r="BF374"/>
  <c r="BF385"/>
  <c r="BF391"/>
  <c r="BK254"/>
  <c r="J254"/>
  <c r="J107"/>
  <c i="3" r="E85"/>
  <c r="BF129"/>
  <c r="BF140"/>
  <c r="BF142"/>
  <c r="BF144"/>
  <c r="BF146"/>
  <c r="BF153"/>
  <c r="BF159"/>
  <c i="2" r="E128"/>
  <c r="BF141"/>
  <c r="BF148"/>
  <c r="BF155"/>
  <c r="BF165"/>
  <c r="BF171"/>
  <c r="BF176"/>
  <c r="BF185"/>
  <c r="BF190"/>
  <c r="BF209"/>
  <c r="BF211"/>
  <c r="BF224"/>
  <c r="BF242"/>
  <c r="BF251"/>
  <c r="BF258"/>
  <c r="BF274"/>
  <c r="BF278"/>
  <c r="BF291"/>
  <c r="BF305"/>
  <c r="BF323"/>
  <c r="BF330"/>
  <c r="BF359"/>
  <c r="BF370"/>
  <c r="BF372"/>
  <c r="BF378"/>
  <c r="BF393"/>
  <c r="BF395"/>
  <c r="BF396"/>
  <c r="BF398"/>
  <c r="BF403"/>
  <c r="BF427"/>
  <c r="BF429"/>
  <c r="BF432"/>
  <c r="BK397"/>
  <c r="J397"/>
  <c r="J114"/>
  <c r="BK428"/>
  <c r="J428"/>
  <c r="J116"/>
  <c r="BK431"/>
  <c r="J431"/>
  <c r="J118"/>
  <c r="BF144"/>
  <c r="BF152"/>
  <c r="BF160"/>
  <c r="BF178"/>
  <c r="BF180"/>
  <c r="BF182"/>
  <c r="BF206"/>
  <c r="BF207"/>
  <c r="BF208"/>
  <c r="BF213"/>
  <c r="BF217"/>
  <c r="BF222"/>
  <c r="BF227"/>
  <c r="BF248"/>
  <c r="BF250"/>
  <c r="BF255"/>
  <c r="BF260"/>
  <c r="BF280"/>
  <c r="BF283"/>
  <c r="BF286"/>
  <c r="BF287"/>
  <c r="BF288"/>
  <c r="BF290"/>
  <c r="BF293"/>
  <c r="BF294"/>
  <c r="BF310"/>
  <c r="BF312"/>
  <c r="BF315"/>
  <c r="BF367"/>
  <c r="BF380"/>
  <c i="3" r="BF127"/>
  <c r="BF130"/>
  <c r="BF135"/>
  <c r="BF141"/>
  <c r="BF150"/>
  <c r="BF154"/>
  <c r="BF158"/>
  <c r="BF160"/>
  <c r="BF181"/>
  <c r="BF184"/>
  <c r="BF185"/>
  <c i="4" r="J89"/>
  <c r="J92"/>
  <c r="BF122"/>
  <c r="BF132"/>
  <c r="BF135"/>
  <c i="5" r="BF126"/>
  <c r="BF133"/>
  <c r="BF136"/>
  <c r="BF140"/>
  <c r="BF143"/>
  <c r="BF145"/>
  <c r="BF151"/>
  <c r="BF156"/>
  <c r="BF159"/>
  <c r="BF162"/>
  <c i="3" r="BF171"/>
  <c i="4" r="E85"/>
  <c r="F92"/>
  <c r="BF127"/>
  <c r="BF133"/>
  <c i="5" r="F118"/>
  <c r="BF123"/>
  <c r="BF128"/>
  <c r="BF129"/>
  <c r="BF132"/>
  <c r="BF152"/>
  <c r="BF157"/>
  <c r="BF160"/>
  <c r="BF161"/>
  <c r="BF164"/>
  <c i="6" r="E85"/>
  <c r="J115"/>
  <c r="BF122"/>
  <c r="BF124"/>
  <c i="2" r="BF168"/>
  <c r="BF193"/>
  <c r="BF202"/>
  <c r="BF219"/>
  <c r="BF225"/>
  <c r="BF232"/>
  <c r="BF245"/>
  <c r="BF249"/>
  <c r="BF253"/>
  <c r="BF267"/>
  <c r="BF270"/>
  <c r="BF272"/>
  <c r="BF276"/>
  <c r="BF282"/>
  <c r="BF292"/>
  <c r="BF295"/>
  <c r="BF300"/>
  <c r="BF304"/>
  <c r="BF317"/>
  <c r="BF320"/>
  <c r="BF324"/>
  <c r="BF329"/>
  <c r="BF358"/>
  <c r="BF362"/>
  <c r="BF363"/>
  <c r="BF376"/>
  <c r="BK140"/>
  <c r="J140"/>
  <c r="J98"/>
  <c r="BK154"/>
  <c r="J154"/>
  <c r="J99"/>
  <c i="3" r="F92"/>
  <c r="BF134"/>
  <c r="BF137"/>
  <c r="BF147"/>
  <c r="BF152"/>
  <c r="BF155"/>
  <c r="BF163"/>
  <c r="BF164"/>
  <c r="BF165"/>
  <c r="BF166"/>
  <c r="BF170"/>
  <c r="BF172"/>
  <c r="BF173"/>
  <c r="BF177"/>
  <c r="BF179"/>
  <c r="BF182"/>
  <c i="4" r="BF125"/>
  <c r="BF129"/>
  <c r="BF131"/>
  <c i="5" r="J89"/>
  <c r="E111"/>
  <c r="BF124"/>
  <c r="BF138"/>
  <c r="BF141"/>
  <c r="BF150"/>
  <c r="BF153"/>
  <c r="BF155"/>
  <c r="BF158"/>
  <c i="6" r="J89"/>
  <c r="BF125"/>
  <c i="2" r="BF150"/>
  <c r="BF187"/>
  <c r="BF194"/>
  <c r="BF197"/>
  <c r="BF223"/>
  <c r="BF281"/>
  <c r="BF296"/>
  <c r="BF313"/>
  <c r="BF314"/>
  <c r="BF318"/>
  <c r="BF319"/>
  <c r="BF325"/>
  <c r="BF340"/>
  <c r="BF368"/>
  <c r="BF382"/>
  <c i="3" r="J89"/>
  <c r="BF128"/>
  <c r="BF131"/>
  <c r="BF143"/>
  <c r="BF149"/>
  <c r="BF157"/>
  <c r="BF169"/>
  <c r="BF174"/>
  <c r="BF176"/>
  <c r="BF186"/>
  <c r="BF187"/>
  <c i="4" r="BF130"/>
  <c i="5" r="J92"/>
  <c r="BF125"/>
  <c r="BF130"/>
  <c r="BF131"/>
  <c r="BF135"/>
  <c r="BF139"/>
  <c r="BF142"/>
  <c r="BF144"/>
  <c r="BF147"/>
  <c i="6" r="F92"/>
  <c r="BF120"/>
  <c r="BF121"/>
  <c r="BF123"/>
  <c r="BF127"/>
  <c r="BF131"/>
  <c r="BF133"/>
  <c i="2" r="BF298"/>
  <c r="BF306"/>
  <c r="BF307"/>
  <c r="BF316"/>
  <c r="BF321"/>
  <c r="BF327"/>
  <c r="BF342"/>
  <c r="BF356"/>
  <c r="BF365"/>
  <c r="BF379"/>
  <c r="BF383"/>
  <c r="BK228"/>
  <c r="J228"/>
  <c r="J103"/>
  <c i="3" r="J92"/>
  <c r="BF133"/>
  <c r="BF145"/>
  <c r="BF148"/>
  <c r="BF151"/>
  <c r="BF161"/>
  <c r="BF162"/>
  <c r="BF167"/>
  <c r="BF175"/>
  <c r="BF178"/>
  <c r="BF180"/>
  <c i="4" r="BF124"/>
  <c r="BF128"/>
  <c r="BF134"/>
  <c i="5" r="BF127"/>
  <c r="BF146"/>
  <c r="BF149"/>
  <c r="BF163"/>
  <c i="6" r="BF126"/>
  <c r="BF128"/>
  <c r="BF130"/>
  <c r="BF132"/>
  <c i="1" r="BC99"/>
  <c i="7" r="E85"/>
  <c r="J89"/>
  <c r="F92"/>
  <c r="J92"/>
  <c r="BF121"/>
  <c r="BK120"/>
  <c r="J120"/>
  <c r="J98"/>
  <c i="3" r="F35"/>
  <c i="1" r="BB96"/>
  <c i="3" r="F33"/>
  <c i="1" r="AZ96"/>
  <c i="4" r="F37"/>
  <c i="1" r="BD97"/>
  <c i="5" r="F37"/>
  <c i="1" r="BD98"/>
  <c i="7" r="F33"/>
  <c i="1" r="AZ100"/>
  <c i="2" r="J33"/>
  <c i="1" r="AV95"/>
  <c i="3" r="F37"/>
  <c i="1" r="BD96"/>
  <c i="6" r="J33"/>
  <c i="1" r="AV99"/>
  <c i="4" r="F36"/>
  <c i="1" r="BC97"/>
  <c i="4" r="F33"/>
  <c i="1" r="AZ97"/>
  <c i="2" r="F37"/>
  <c i="1" r="BD95"/>
  <c i="6" r="F35"/>
  <c i="1" r="BB99"/>
  <c i="3" r="F36"/>
  <c i="1" r="BC96"/>
  <c i="5" r="J33"/>
  <c i="1" r="AV98"/>
  <c i="4" r="F35"/>
  <c i="1" r="BB97"/>
  <c i="6" r="F33"/>
  <c i="1" r="AZ99"/>
  <c i="5" r="F33"/>
  <c i="1" r="AZ98"/>
  <c i="4" r="J33"/>
  <c i="1" r="AV97"/>
  <c i="2" r="F36"/>
  <c i="1" r="BC95"/>
  <c i="3" r="J33"/>
  <c i="1" r="AV96"/>
  <c i="5" r="F36"/>
  <c i="1" r="BC98"/>
  <c i="2" r="F35"/>
  <c i="1" r="BB95"/>
  <c i="5" r="F35"/>
  <c i="1" r="BB98"/>
  <c i="2" r="F33"/>
  <c i="1" r="AZ95"/>
  <c i="6" r="F37"/>
  <c i="1" r="BD99"/>
  <c i="7" r="J34"/>
  <c i="1" r="AW100"/>
  <c r="AT100"/>
  <c i="5" l="1" r="T121"/>
  <c i="4" r="R120"/>
  <c r="R119"/>
  <c i="5" r="P121"/>
  <c i="1" r="AU98"/>
  <c i="5" r="BK121"/>
  <c r="J121"/>
  <c r="J96"/>
  <c i="3" r="R125"/>
  <c i="2" r="R230"/>
  <c r="R138"/>
  <c i="5" r="R121"/>
  <c i="4" r="P120"/>
  <c r="P119"/>
  <c i="1" r="AU97"/>
  <c i="2" r="P230"/>
  <c r="P138"/>
  <c i="1" r="AU95"/>
  <c i="3" r="P125"/>
  <c r="P124"/>
  <c i="1" r="AU96"/>
  <c i="2" r="T230"/>
  <c r="T138"/>
  <c i="3" r="R138"/>
  <c r="T138"/>
  <c r="T124"/>
  <c r="BK124"/>
  <c r="J124"/>
  <c r="J96"/>
  <c r="J139"/>
  <c r="J101"/>
  <c i="6" r="BK118"/>
  <c r="J118"/>
  <c i="5" r="J122"/>
  <c r="J97"/>
  <c i="2" r="BK430"/>
  <c r="J430"/>
  <c r="J117"/>
  <c r="BK139"/>
  <c r="J139"/>
  <c r="J97"/>
  <c i="3" r="J126"/>
  <c r="J98"/>
  <c i="2" r="BK230"/>
  <c r="J230"/>
  <c r="J104"/>
  <c i="4" r="BK120"/>
  <c r="J120"/>
  <c r="J97"/>
  <c i="7" r="BK119"/>
  <c r="J119"/>
  <c r="J97"/>
  <c i="6" r="J30"/>
  <c i="1" r="AG99"/>
  <c r="AZ94"/>
  <c r="W29"/>
  <c i="4" r="J34"/>
  <c i="1" r="AW97"/>
  <c r="AT97"/>
  <c i="4" r="F34"/>
  <c i="1" r="BA97"/>
  <c i="6" r="J34"/>
  <c i="1" r="AW99"/>
  <c r="AT99"/>
  <c i="2" r="F34"/>
  <c i="1" r="BA95"/>
  <c i="7" r="F34"/>
  <c i="1" r="BA100"/>
  <c r="BB94"/>
  <c r="W31"/>
  <c i="5" r="F34"/>
  <c i="1" r="BA98"/>
  <c i="2" r="J34"/>
  <c i="1" r="AW95"/>
  <c r="AT95"/>
  <c r="BC94"/>
  <c r="AY94"/>
  <c i="5" r="J34"/>
  <c i="1" r="AW98"/>
  <c r="AT98"/>
  <c i="6" r="F34"/>
  <c i="1" r="BA99"/>
  <c i="3" r="J34"/>
  <c i="1" r="AW96"/>
  <c r="AT96"/>
  <c r="BD94"/>
  <c r="W33"/>
  <c i="3" r="F34"/>
  <c i="1" r="BA96"/>
  <c i="3" l="1" r="R124"/>
  <c i="6" r="J39"/>
  <c i="4" r="BK119"/>
  <c r="J119"/>
  <c i="6" r="J96"/>
  <c i="2" r="BK138"/>
  <c r="J138"/>
  <c r="J96"/>
  <c i="7" r="BK118"/>
  <c r="J118"/>
  <c r="J96"/>
  <c i="1" r="AN99"/>
  <c r="BA94"/>
  <c r="W30"/>
  <c r="AX94"/>
  <c r="AV94"/>
  <c r="AK29"/>
  <c i="5" r="J30"/>
  <c i="1" r="AG98"/>
  <c r="AN98"/>
  <c r="AU94"/>
  <c i="4" r="J30"/>
  <c i="1" r="AG97"/>
  <c r="AN97"/>
  <c r="W32"/>
  <c i="3" r="J30"/>
  <c i="1" r="AG96"/>
  <c r="AN96"/>
  <c i="4" l="1" r="J39"/>
  <c i="5" r="J39"/>
  <c i="3" r="J39"/>
  <c i="4" r="J96"/>
  <c i="1" r="AW94"/>
  <c r="AK30"/>
  <c i="2" r="J30"/>
  <c i="1" r="AG95"/>
  <c r="AN95"/>
  <c i="7" r="J30"/>
  <c i="1" r="AG100"/>
  <c r="AN100"/>
  <c i="2" l="1" r="J39"/>
  <c i="7" r="J39"/>
  <c i="1"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<sst xmlns="http://schemas.openxmlformats.org/spreadsheetml/2006/main">
  <si>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</si>
  <si>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</si>
  <si>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</si>
  <si>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</si>
  <si>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{2aff14a2-6b75-4530-8b4d-00beb205ee1c}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</si>
  <si>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</si>
  <si>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</si>
  <si>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</si>
  <si>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</si>
  <si>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</si>
  <si>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</si>
  <si>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</si>
  <si>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</si>
  <si>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</si>
  <si>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062021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</si>
  <si>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</si>
  <si>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</si>
  <si>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bytů Velké náměstí 366, Králíky</t>
  </si>
  <si>
    <t>0,1</t>
  </si>
  <si>
    <t>KSO:</t>
  </si>
  <si>
    <t>CC-CZ:</t>
  </si>
  <si>
    <t>1</t>
  </si>
  <si>
    <t>Místo:</t>
  </si>
  <si>
    <t>Králíky</t>
  </si>
  <si>
    <t>Datum:</t>
  </si>
  <si>
    <t>7. 10. 2021</t>
  </si>
  <si>
    <t>10</t>
  </si>
  <si>
    <t>100</t>
  </si>
  <si>
    <t>Zadavatel:</t>
  </si>
  <si>
    <t>IČ:</t>
  </si>
  <si>
    <t>00279072</t>
  </si>
  <si>
    <t>Město Králíky</t>
  </si>
  <si>
    <t>DIČ:</t>
  </si>
  <si>
    <t>Uchazeč:</t>
  </si>
  <si>
    <t>Vyplň údaj</t>
  </si>
  <si>
    <t>Projektant:</t>
  </si>
  <si>
    <t>01723359</t>
  </si>
  <si>
    <t>Ing. Pavel Švestka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</si>
  <si>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</si>
  <si>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</si>
  <si>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</si>
  <si>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</si>
  <si>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</si>
  <si>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</si>
  <si>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</si>
  <si>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</si>
  <si>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</si>
  <si>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</si>
  <si>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</si>
  <si>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</si>
  <si>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</si>
  <si>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</si>
  <si>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</si>
  <si>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</si>
  <si>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</si>
  <si>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</si>
  <si>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</si>
  <si>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</si>
  <si>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</si>
  <si>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</si>
  <si>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</si>
  <si>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</si>
  <si>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</si>
  <si>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</si>
  <si>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</si>
  <si>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</si>
  <si>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</si>
  <si>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</si>
  <si>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</si>
  <si>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</si>
  <si>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</si>
  <si>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</si>
  <si>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</si>
  <si>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</si>
  <si>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</si>
  <si>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</si>
  <si>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</si>
  <si>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</si>
  <si>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</si>
  <si>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</si>
  <si>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</si>
  <si>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</si>
  <si>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</si>
  <si>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</si>
  <si>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</si>
  <si>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</si>
  <si>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</si>
  <si>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072019-A</t>
  </si>
  <si>
    <t>STAVEBNÍ ČÁST</t>
  </si>
  <si>
    <t>STA</t>
  </si>
  <si>
    <t>{64cdcc6f-00c4-4e9c-85b0-ea54854fda17}</t>
  </si>
  <si>
    <t>072019-C</t>
  </si>
  <si>
    <t>ZTI</t>
  </si>
  <si>
    <t>{8a11a441-341c-471c-9bd9-6731d063c668}</t>
  </si>
  <si>
    <t>072019-D</t>
  </si>
  <si>
    <t>VZDUCHOTECHNIKA</t>
  </si>
  <si>
    <t>{564b1639-cf55-44f2-b485-2c7b0b68b616}</t>
  </si>
  <si>
    <t>072019-E</t>
  </si>
  <si>
    <t>VYTÁPĚNÍ</t>
  </si>
  <si>
    <t>{66d703f8-5f7d-4e00-a006-62a28924a295}</t>
  </si>
  <si>
    <t>072019-F</t>
  </si>
  <si>
    <t>PLYN</t>
  </si>
  <si>
    <t>{36b3dabe-15bc-4cdc-b23b-7973501cc511}</t>
  </si>
  <si>
    <t>072019-B</t>
  </si>
  <si>
    <t>ELEKTROINSTALACE</t>
  </si>
  <si>
    <t>{e9bb44ce-2e0d-466d-abfc-e27007567afb}</t>
  </si>
  <si>
    <t>KRYCÍ LIST SOUPISU PRACÍ</t>
  </si>
  <si>
    <t>Objekt:</t>
  </si>
  <si>
    <t>072019-A - 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</si>
  <si>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</si>
  <si>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</si>
  <si>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</si>
  <si>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</si>
  <si>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</si>
  <si>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</si>
  <si>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</si>
  <si>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  34 - Stěny a příčky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</si>
  <si>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</si>
  <si>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</si>
  <si>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</si>
  <si>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</si>
  <si>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</si>
  <si>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</si>
  <si>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</si>
  <si>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</si>
  <si>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</si>
  <si>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</si>
  <si>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</si>
  <si>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</si>
  <si>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</si>
  <si>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</si>
  <si>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</si>
  <si>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</si>
  <si>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HZS - Hodinové zúčtovací sazby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</si>
  <si>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</si>
  <si>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</si>
  <si>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</si>
  <si>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</si>
  <si>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</si>
  <si>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</si>
  <si>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</si>
  <si>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</si>
  <si>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</si>
  <si>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</si>
  <si>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</si>
  <si>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</si>
  <si>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</si>
  <si>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</si>
  <si>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</si>
  <si>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</si>
  <si>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</si>
  <si>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</si>
  <si>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</si>
  <si>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</si>
  <si>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</si>
  <si>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317944323</t>
  </si>
  <si>
    <t>Válcované nosníky č.14 až 22 dodatečně osazované do připravených otvorů</t>
  </si>
  <si>
    <t>t</t>
  </si>
  <si>
    <t>4</t>
  </si>
  <si>
    <t>2</t>
  </si>
  <si>
    <t>1452728792</t>
  </si>
  <si>
    <t>VV</t>
  </si>
  <si>
    <t>I č.160 (17,9 kg/m)</t>
  </si>
  <si>
    <t>0,001*17,9*(3*1,6*2+1,3*3+1,3*4)</t>
  </si>
  <si>
    <t>342272225</t>
  </si>
  <si>
    <t>Příčka z pórobetonových hladkých tvárnic na tenkovrstvou maltu tl 100 mm</t>
  </si>
  <si>
    <t>m2</t>
  </si>
  <si>
    <t>800711201</t>
  </si>
  <si>
    <t>2,4*3,0</t>
  </si>
  <si>
    <t>342291121</t>
  </si>
  <si>
    <t>Ukotvení příček k cihelným konstrukcím plochými kotvami</t>
  </si>
  <si>
    <t>m</t>
  </si>
  <si>
    <t>904636307</t>
  </si>
  <si>
    <t>3,0*6</t>
  </si>
  <si>
    <t>346272236</t>
  </si>
  <si>
    <t>Přizdívka z pórobetonových tvárnic tl 100 mm</t>
  </si>
  <si>
    <t>1154640714</t>
  </si>
  <si>
    <t>1,85*3,0</t>
  </si>
  <si>
    <t>5</t>
  </si>
  <si>
    <t>346272266</t>
  </si>
  <si>
    <t>Přizdívka z pórobetonových tvárnic tl 200 mm</t>
  </si>
  <si>
    <t>-353208694</t>
  </si>
  <si>
    <t>0,55*3,0</t>
  </si>
  <si>
    <t>6</t>
  </si>
  <si>
    <t>349231821</t>
  </si>
  <si>
    <t>Přizdívka ostění s ozubem z cihel tl do 300 mm</t>
  </si>
  <si>
    <t>-1771951965</t>
  </si>
  <si>
    <t>0,4*2,1*2</t>
  </si>
  <si>
    <t>34</t>
  </si>
  <si>
    <t>Stěny a příčky</t>
  </si>
  <si>
    <t>7</t>
  </si>
  <si>
    <t>310239211</t>
  </si>
  <si>
    <t>Zazdívka otvorů pl do 4 m2 ve zdivu nadzákladovém cihlami pálenými na MVC</t>
  </si>
  <si>
    <t>m3</t>
  </si>
  <si>
    <t>2048839207</t>
  </si>
  <si>
    <t>(1,3*2,5+0,5*2,2+1,0*2,0*3)*0,3+0,3*0,3*0,5</t>
  </si>
  <si>
    <t>Úpravy povrchů, podlahy a osazování výplní</t>
  </si>
  <si>
    <t>8</t>
  </si>
  <si>
    <t>612131101</t>
  </si>
  <si>
    <t>Cementový postřik vnitřních stěn nanášený celoplošně ručně</t>
  </si>
  <si>
    <t>-1021960653</t>
  </si>
  <si>
    <t>(9,0*4+6,0*2+4,4*2+4,85*2+2,3*2+1,1*2+3,0*2+1,5+4,4+4,9+3,4+1,0)*3,0</t>
  </si>
  <si>
    <t>9</t>
  </si>
  <si>
    <t>612131121</t>
  </si>
  <si>
    <t>Penetrační disperzní nátěr vnitřních stěn nanášený ručně</t>
  </si>
  <si>
    <t>500656287</t>
  </si>
  <si>
    <t>612142001</t>
  </si>
  <si>
    <t>Potažení vnitřních stěn sklovláknitým pletivem vtlačeným do tenkovrstvé hmoty</t>
  </si>
  <si>
    <t>1765692068</t>
  </si>
  <si>
    <t>nové pórobetonové zdivo</t>
  </si>
  <si>
    <t>2,4*3,0*2+1,85*3,0+0,55*3,0+0,2*3,0</t>
  </si>
  <si>
    <t>11</t>
  </si>
  <si>
    <t>612321141</t>
  </si>
  <si>
    <t>Vápenocementová omítka štuková dvouvrstvá vnitřních stěn nanášená ručně</t>
  </si>
  <si>
    <t>142396768</t>
  </si>
  <si>
    <t>12</t>
  </si>
  <si>
    <t>612321191</t>
  </si>
  <si>
    <t>Příplatek k vápenocementové omítce vnitřních stěn za každých dalších 5 mm tloušťky ručně</t>
  </si>
  <si>
    <t>1525137102</t>
  </si>
  <si>
    <t>283,5*5 'Přepočtené koeficientem množství</t>
  </si>
  <si>
    <t>13</t>
  </si>
  <si>
    <t>619995001</t>
  </si>
  <si>
    <t>Začištění omítek kolem oken, dveří, podlah nebo obkladů</t>
  </si>
  <si>
    <t>567555690</t>
  </si>
  <si>
    <t>V položce je započítané provedení omítky ostění oken</t>
  </si>
  <si>
    <t>(1,1+1,7*2+0,8*2)*5</t>
  </si>
  <si>
    <t>14</t>
  </si>
  <si>
    <t>622143003</t>
  </si>
  <si>
    <t>Montáž omítkových plastových nebo pozinkovaných rohových profilů s tkaninou</t>
  </si>
  <si>
    <t>-351797772</t>
  </si>
  <si>
    <t>Vyztužení rohů stěn, ostění a nadpraží otvoru</t>
  </si>
  <si>
    <t>2,3*8+3,0*4+(1,1+1,7*2+0,8*2)*5</t>
  </si>
  <si>
    <t>M</t>
  </si>
  <si>
    <t>553430450</t>
  </si>
  <si>
    <t xml:space="preserve">lišta ochranná rohová hliník tahokov  28/28 mm</t>
  </si>
  <si>
    <t>-1301343755</t>
  </si>
  <si>
    <t>60,9*1,05 'Přepočtené koeficientem množství</t>
  </si>
  <si>
    <t>16</t>
  </si>
  <si>
    <t>622143004</t>
  </si>
  <si>
    <t>Montáž omítkových samolepících začišťovacích profilů pro spojení s okenním rámem</t>
  </si>
  <si>
    <t>-483307886</t>
  </si>
  <si>
    <t>(1,1+1,7*2)*5</t>
  </si>
  <si>
    <t>17</t>
  </si>
  <si>
    <t>590514760</t>
  </si>
  <si>
    <t>profil okenní s tkaninou APU lišta 9 mm</t>
  </si>
  <si>
    <t>1134265733</t>
  </si>
  <si>
    <t>22,5*1,05 'Přepočtené koeficientem množství</t>
  </si>
  <si>
    <t>18</t>
  </si>
  <si>
    <t>629991011</t>
  </si>
  <si>
    <t>Zakrytí výplní otvorů a svislých ploch fólií přilepenou lepící páskou</t>
  </si>
  <si>
    <t>-1402161068</t>
  </si>
  <si>
    <t>1,1*1,7*5</t>
  </si>
  <si>
    <t>19</t>
  </si>
  <si>
    <t>631362021</t>
  </si>
  <si>
    <t>Výztuž mazanin svařovanými sítěmi Kari</t>
  </si>
  <si>
    <t>1589766740</t>
  </si>
  <si>
    <t>KARI síť 100/100/6 (hmotnost 4,335 kg/m2)</t>
  </si>
  <si>
    <t>0,001*4,335*43,128*1,15</t>
  </si>
  <si>
    <t>20</t>
  </si>
  <si>
    <t>632451234</t>
  </si>
  <si>
    <t>Potěr cementový samonivelační litý C25 tl do 50 mm</t>
  </si>
  <si>
    <t>809506777</t>
  </si>
  <si>
    <t>10,89+7,44+5,7+2,91+7,06+3,69+1,1*3,0+1,2*0,3*2+0,9*0,3+0,1*(2,45+1,82+4,83+2,38)</t>
  </si>
  <si>
    <t>632451292</t>
  </si>
  <si>
    <t>Příplatek k cementovému samonivelačnímu litému potěru C25 ZKD 5 mm tloušťky přes 50 mm</t>
  </si>
  <si>
    <t>-1153986217</t>
  </si>
  <si>
    <t>43,128*4 'Přepočtené koeficientem množství</t>
  </si>
  <si>
    <t>22</t>
  </si>
  <si>
    <t>632481213</t>
  </si>
  <si>
    <t>Separační vrstva z PE fólie</t>
  </si>
  <si>
    <t>1306204578</t>
  </si>
  <si>
    <t>23</t>
  </si>
  <si>
    <t>635211121</t>
  </si>
  <si>
    <t>Násyp pod podlahy z keramzitu</t>
  </si>
  <si>
    <t>451327454</t>
  </si>
  <si>
    <t>0,05*43,128</t>
  </si>
  <si>
    <t>Ostatní konstrukce a práce, bourání</t>
  </si>
  <si>
    <t>24</t>
  </si>
  <si>
    <t>946112111</t>
  </si>
  <si>
    <t>Montáž pojízdných věží trubkových/dílcových š do 1,6 m dl do 3,2 m v do 1,5 m</t>
  </si>
  <si>
    <t>kus</t>
  </si>
  <si>
    <t>498193198</t>
  </si>
  <si>
    <t>25</t>
  </si>
  <si>
    <t>946112211</t>
  </si>
  <si>
    <t>Příplatek k pojízdným věžím š do 1,6 m dl do 3,2 m v do 1,5 m za první a ZKD den použití</t>
  </si>
  <si>
    <t>2140714627</t>
  </si>
  <si>
    <t>26</t>
  </si>
  <si>
    <t>952901111</t>
  </si>
  <si>
    <t>Vyčištění budov bytové a občanské výstavby při výšce podlaží do 4 m</t>
  </si>
  <si>
    <t>-1968729323</t>
  </si>
  <si>
    <t>9,0*6,0+9,0*4,4+2,3*4,75+1,1*3,0+4,4*4,8</t>
  </si>
  <si>
    <t>27</t>
  </si>
  <si>
    <t>965042141</t>
  </si>
  <si>
    <t>Bourání podkladů pod dlažby nebo mazanin betonových nebo z litého asfaltu tl do 100 mm pl přes 4 m2</t>
  </si>
  <si>
    <t>144136426</t>
  </si>
  <si>
    <t>Vybourání podlahy mč 301,302,3.101,3.102,3.201,3.202,3.203</t>
  </si>
  <si>
    <t>(10,89+2,91+7,44+5,7+7,06+3,69)*0,15</t>
  </si>
  <si>
    <t>28</t>
  </si>
  <si>
    <t>968062455</t>
  </si>
  <si>
    <t>Vybourání dřevěných dveřních zárubní pl do 2 m2</t>
  </si>
  <si>
    <t>-168369297</t>
  </si>
  <si>
    <t>0,9*2,0*4</t>
  </si>
  <si>
    <t>29</t>
  </si>
  <si>
    <t>968072455</t>
  </si>
  <si>
    <t>Vybourání kovových dveřních zárubní pl do 2 m2</t>
  </si>
  <si>
    <t>1935544702</t>
  </si>
  <si>
    <t>0,8*2,0*5</t>
  </si>
  <si>
    <t>30</t>
  </si>
  <si>
    <t>971033651</t>
  </si>
  <si>
    <t>Vybourání otvorů ve zdivu cihelném pl do 4 m2 na MVC nebo MV tl do 600 mm</t>
  </si>
  <si>
    <t>645629625</t>
  </si>
  <si>
    <t>(1,2+1,6+0,9)*2,8*0,35+1,0*2,5*0,5</t>
  </si>
  <si>
    <t>31</t>
  </si>
  <si>
    <t>972033371</t>
  </si>
  <si>
    <t>Vybourání otvorů v klenbách z cihel pl do 0,25 m2 tl do 450 mm</t>
  </si>
  <si>
    <t>-1947995611</t>
  </si>
  <si>
    <t>32</t>
  </si>
  <si>
    <t>974031154</t>
  </si>
  <si>
    <t>Vysekání rýh ve zdivu cihelném hl do 100 mm š do 150 mm</t>
  </si>
  <si>
    <t>-1646000280</t>
  </si>
  <si>
    <t>33</t>
  </si>
  <si>
    <t>974031164</t>
  </si>
  <si>
    <t>Vysekání rýh ve zdivu cihelném hl do 150 mm š do 150 mm</t>
  </si>
  <si>
    <t>-390518954</t>
  </si>
  <si>
    <t>974031167</t>
  </si>
  <si>
    <t>Vysekání rýh ve zdivu cihelném hl do 150 mm š do 300 mm</t>
  </si>
  <si>
    <t>617131578</t>
  </si>
  <si>
    <t>1,6*6+1,3*3+1,3*4</t>
  </si>
  <si>
    <t>35</t>
  </si>
  <si>
    <t>978012191</t>
  </si>
  <si>
    <t>Otlučení (osekání) vnitřní vápenné nebo vápenocementové omítky stropů rákosových v rozsahu do 100 %</t>
  </si>
  <si>
    <t>-974458947</t>
  </si>
  <si>
    <t>9,0*6,0+9,0*4,4+1,1*3,0+2,4*4,85</t>
  </si>
  <si>
    <t>36</t>
  </si>
  <si>
    <t>978013191</t>
  </si>
  <si>
    <t>Otlučení (osekání) vnitřní vápenné nebo vápenocementové omítky stěn v rozsahu do 100 %</t>
  </si>
  <si>
    <t>-794712985</t>
  </si>
  <si>
    <t>37</t>
  </si>
  <si>
    <t>978059541</t>
  </si>
  <si>
    <t>Odsekání a odebrání obkladů stěn z vnitřních obkládaček plochy přes 1 m2</t>
  </si>
  <si>
    <t>-1406352718</t>
  </si>
  <si>
    <t>14,5*2,0</t>
  </si>
  <si>
    <t>38</t>
  </si>
  <si>
    <t>X01</t>
  </si>
  <si>
    <t>Demontáž stávající elektroinstalace (svítidla, spínače, zásuvky, rozvaděč, apod.), včetně odvozu a likvidace</t>
  </si>
  <si>
    <t>soubor</t>
  </si>
  <si>
    <t>839937544</t>
  </si>
  <si>
    <t>39</t>
  </si>
  <si>
    <t>X02</t>
  </si>
  <si>
    <t>Demontáž ústředního vytápění (kotel, otopná tělesa, rozvody topení a plynu), včetně odvozu a likvidace</t>
  </si>
  <si>
    <t>1162937551</t>
  </si>
  <si>
    <t>40</t>
  </si>
  <si>
    <t>X03</t>
  </si>
  <si>
    <t>Demontáž stávajícího sanitárního vybavení, odsávání, včetně odvozu a likvidace</t>
  </si>
  <si>
    <t>15243641</t>
  </si>
  <si>
    <t>997</t>
  </si>
  <si>
    <t>Přesun sutě</t>
  </si>
  <si>
    <t>41</t>
  </si>
  <si>
    <t>997013213</t>
  </si>
  <si>
    <t>Vnitrostaveništní doprava suti a vybouraných hmot pro budovy v do 12 m ručně</t>
  </si>
  <si>
    <t>1120510367</t>
  </si>
  <si>
    <t>42</t>
  </si>
  <si>
    <t>997013312</t>
  </si>
  <si>
    <t>Montáž a demontáž shozu suti v do 20 m</t>
  </si>
  <si>
    <t>-1182696653</t>
  </si>
  <si>
    <t>43</t>
  </si>
  <si>
    <t>997013322</t>
  </si>
  <si>
    <t>Příplatek k shozu suti v do 20 m za první a ZKD den použití</t>
  </si>
  <si>
    <t>-1070455824</t>
  </si>
  <si>
    <t>44</t>
  </si>
  <si>
    <t>997013501</t>
  </si>
  <si>
    <t>Odvoz suti a vybouraných hmot na skládku nebo meziskládku do 1 km se složením</t>
  </si>
  <si>
    <t>1264691966</t>
  </si>
  <si>
    <t>45</t>
  </si>
  <si>
    <t>997013509</t>
  </si>
  <si>
    <t>Příplatek k odvozu suti a vybouraných hmot na skládku ZKD 1 km přes 1 km</t>
  </si>
  <si>
    <t>1854485406</t>
  </si>
  <si>
    <t>50,775*35 'Přepočtené koeficientem množství</t>
  </si>
  <si>
    <t>46</t>
  </si>
  <si>
    <t>997013631</t>
  </si>
  <si>
    <t>Poplatek za uložení na skládce (skládkovné) stavebního odpadu směsného kód odpadu 17 09 04</t>
  </si>
  <si>
    <t>-1790732304</t>
  </si>
  <si>
    <t>998</t>
  </si>
  <si>
    <t>Přesun hmot</t>
  </si>
  <si>
    <t>47</t>
  </si>
  <si>
    <t>998018002</t>
  </si>
  <si>
    <t>Přesun hmot ruční pro budovy v do 12 m</t>
  </si>
  <si>
    <t>-38589560</t>
  </si>
  <si>
    <t>PSV</t>
  </si>
  <si>
    <t>Práce a dodávky PSV</t>
  </si>
  <si>
    <t>711</t>
  </si>
  <si>
    <t>Izolace proti vodě, vlhkosti a plynům</t>
  </si>
  <si>
    <t>48</t>
  </si>
  <si>
    <t>711413111.SMB</t>
  </si>
  <si>
    <t>Izolace proti vodě za studena vodorovné těsnicí hmotou SCHOMBURG COMBIFLEX-C2</t>
  </si>
  <si>
    <t>-1473304528</t>
  </si>
  <si>
    <t>Koupelny s vytažením 15 cm na stěny</t>
  </si>
  <si>
    <t>(6,75+7,06)*1,2</t>
  </si>
  <si>
    <t>49</t>
  </si>
  <si>
    <t>711413121.SMB</t>
  </si>
  <si>
    <t>Izolace proti vodě za studena svislá těsnicí hmotou SCHOMBURG COMBIFLEX-C2</t>
  </si>
  <si>
    <t>2033606532</t>
  </si>
  <si>
    <t>Sprchové kouty</t>
  </si>
  <si>
    <t>2,0*1,0*5</t>
  </si>
  <si>
    <t>50</t>
  </si>
  <si>
    <t>711762711</t>
  </si>
  <si>
    <t>Izolace proti vodě zesílení izolace u koutů nebo hran přilepením fólie rš 250 nebo 300 mm</t>
  </si>
  <si>
    <t>-819099275</t>
  </si>
  <si>
    <t>2,55*2+3,0*2+2,6*2-1,2*2-0,7</t>
  </si>
  <si>
    <t>2,8*2+3,0*2-0,7</t>
  </si>
  <si>
    <t>Součet</t>
  </si>
  <si>
    <t>51</t>
  </si>
  <si>
    <t>998711102</t>
  </si>
  <si>
    <t>Přesun hmot tonážní pro izolace proti vodě, vlhkosti a plynům v objektech výšky do 12 m</t>
  </si>
  <si>
    <t>879237156</t>
  </si>
  <si>
    <t>52</t>
  </si>
  <si>
    <t>998711181</t>
  </si>
  <si>
    <t>Příplatek k přesunu hmot tonážní 711 prováděný bez použití mechanizace</t>
  </si>
  <si>
    <t>661767929</t>
  </si>
  <si>
    <t>713</t>
  </si>
  <si>
    <t>Izolace tepelné</t>
  </si>
  <si>
    <t>53</t>
  </si>
  <si>
    <t>713111121</t>
  </si>
  <si>
    <t>Montáž izolace tepelné spodem stropů s uchycením drátem rohoží, pásů, dílců, desek</t>
  </si>
  <si>
    <t>-1306822462</t>
  </si>
  <si>
    <t>7,44+6,75+27,53+11,99+6,0+5,7+3,69+7,06+40,26</t>
  </si>
  <si>
    <t>116,42*2 'Přepočtené koeficientem množství</t>
  </si>
  <si>
    <t>54</t>
  </si>
  <si>
    <t>ISV.5901644637810</t>
  </si>
  <si>
    <t xml:space="preserve">Isover UNIROL PROFI  120mm,  λD= 0,033 (W·m-1·K-1), šířka pásu 1200mm,  izolace vhodná do aplikace mezi krokve.</t>
  </si>
  <si>
    <t>-380087654</t>
  </si>
  <si>
    <t>55</t>
  </si>
  <si>
    <t>ISV.5901644637827</t>
  </si>
  <si>
    <t xml:space="preserve">Isover UNIROL PROFI  140mm,  λD= 0,033 (W·m-1·K-1), šířka pásu 1200mm,  izolace vhodná do aplikace mezi krokve.</t>
  </si>
  <si>
    <t>-521869329</t>
  </si>
  <si>
    <t>56</t>
  </si>
  <si>
    <t>713191133</t>
  </si>
  <si>
    <t>Montáž izolace tepelné podlah, stropů vrchem nebo střech překrytí fólií s přelepeným spojem</t>
  </si>
  <si>
    <t>-1283829472</t>
  </si>
  <si>
    <t>57</t>
  </si>
  <si>
    <t>28329276</t>
  </si>
  <si>
    <t>fólie PE vyztužená pro parotěsnou vrstvu (reakce na oheň - třída E) 140g/m2</t>
  </si>
  <si>
    <t>721908923</t>
  </si>
  <si>
    <t>116,42*1,15 'Přepočtené koeficientem množství</t>
  </si>
  <si>
    <t>58</t>
  </si>
  <si>
    <t>998713102</t>
  </si>
  <si>
    <t>Přesun hmot tonážní tonážní pro izolace tepelné v objektech v do 12 m</t>
  </si>
  <si>
    <t>1280151605</t>
  </si>
  <si>
    <t>762</t>
  </si>
  <si>
    <t>Konstrukce tesařské</t>
  </si>
  <si>
    <t>59</t>
  </si>
  <si>
    <t>762511847</t>
  </si>
  <si>
    <t>Demontáž kce podkladové z desek dřevoštěpkových tl přes 15 mm na sraz šroubovaných</t>
  </si>
  <si>
    <t>1800497714</t>
  </si>
  <si>
    <t>11+8+6+3</t>
  </si>
  <si>
    <t>763</t>
  </si>
  <si>
    <t>Konstrukce suché výstavby</t>
  </si>
  <si>
    <t>60</t>
  </si>
  <si>
    <t>763111314</t>
  </si>
  <si>
    <t>SDK příčka tl 100 mm profil CW+UW 75 desky 1xA 12,5 s izolací EI 30 Rw do 45 dB</t>
  </si>
  <si>
    <t>2073249434</t>
  </si>
  <si>
    <t>(6,0+1,2*3+3,0+2,6+4,65)*3,0-0,8*2,0*4</t>
  </si>
  <si>
    <t>61</t>
  </si>
  <si>
    <t>763111316</t>
  </si>
  <si>
    <t>SDK příčka tl 125 mm profil CW+UW 100 desky 1xA 12,5 s izolací EI 30 Rw do 48 dB</t>
  </si>
  <si>
    <t>168146335</t>
  </si>
  <si>
    <t>4,5*3,0-1,85*2,0</t>
  </si>
  <si>
    <t>62</t>
  </si>
  <si>
    <t>763111323</t>
  </si>
  <si>
    <t>SDK příčka tl 100 mm profil CW+UW 75 desky 1xDF 12,5 s izolací EI 45 Rw do 49 dB</t>
  </si>
  <si>
    <t>147048152</t>
  </si>
  <si>
    <t>(4,85+2,45+1,85)*3,0-0,8*2,0*3</t>
  </si>
  <si>
    <t>63</t>
  </si>
  <si>
    <t>763111761</t>
  </si>
  <si>
    <t>Příplatek k SDK příčce s jednoduchou nosnou konstrukcí za zahuštění profilů na vzdálenost 31 mm</t>
  </si>
  <si>
    <t>1509373923</t>
  </si>
  <si>
    <t>v místě kuchyňské linky</t>
  </si>
  <si>
    <t>(3,0+2,0)*3,0</t>
  </si>
  <si>
    <t>64</t>
  </si>
  <si>
    <t>763111762</t>
  </si>
  <si>
    <t>Příplatek k SDK příčce s jednoduchou nosnou konstrukcí za zahuštění profilů na vzdálenost 41 mm</t>
  </si>
  <si>
    <t>1626873510</t>
  </si>
  <si>
    <t>V místě keramických obkladů</t>
  </si>
  <si>
    <t>(2,6+1,2*2)*3,0-0,7*2,0</t>
  </si>
  <si>
    <t>65</t>
  </si>
  <si>
    <t>763111811</t>
  </si>
  <si>
    <t>Demontáž SDK příčky s jednoduchou ocelovou nosnou konstrukcí opláštění jednoduché</t>
  </si>
  <si>
    <t>702308897</t>
  </si>
  <si>
    <t>(4,4+1,05+3,7+2,35)*3,0</t>
  </si>
  <si>
    <t>66</t>
  </si>
  <si>
    <t>763131432</t>
  </si>
  <si>
    <t>SDK podhled deska 1xDF 15 bez izolace dvouvrstvá spodní kce profil CD+UD REI 90</t>
  </si>
  <si>
    <t>1024168330</t>
  </si>
  <si>
    <t>7,44+27,53+11,99+6,0+5,7+2,91+3,69+40,26</t>
  </si>
  <si>
    <t>67</t>
  </si>
  <si>
    <t>763131471</t>
  </si>
  <si>
    <t>SDK podhled deska 1xH2DF 15 bez TI dvouvrstvá spodní kce profil CD+UD</t>
  </si>
  <si>
    <t>-757632871</t>
  </si>
  <si>
    <t>6,75+7,06</t>
  </si>
  <si>
    <t>68</t>
  </si>
  <si>
    <t>763131751</t>
  </si>
  <si>
    <t>Montáž parotěsné zábrany do SDK podhledu</t>
  </si>
  <si>
    <t>-587950923</t>
  </si>
  <si>
    <t>13,81+92,5</t>
  </si>
  <si>
    <t>69</t>
  </si>
  <si>
    <t>JTA.JFN140SP</t>
  </si>
  <si>
    <t>folie nehořlavá parotěsná JUTAFOL N Speciál 140g/m2</t>
  </si>
  <si>
    <t>-198429962</t>
  </si>
  <si>
    <t>106,31*1,1 'Přepočtené koeficientem množství</t>
  </si>
  <si>
    <t>70</t>
  </si>
  <si>
    <t>763181311</t>
  </si>
  <si>
    <t>Montáž jednokřídlové kovové zárubně SDK příčka</t>
  </si>
  <si>
    <t>387995559</t>
  </si>
  <si>
    <t>71</t>
  </si>
  <si>
    <t>55331590R</t>
  </si>
  <si>
    <t>zárubeň jednokřídlá ocelová protipožární pro sádrokartonové příčky tl stěny 75-100mm rozměru 800/1970, 2100mm</t>
  </si>
  <si>
    <t>-1384120892</t>
  </si>
  <si>
    <t>72</t>
  </si>
  <si>
    <t>763181421</t>
  </si>
  <si>
    <t>Ztužující výplň otvoru pro dveře pro příčky do 3,25 m</t>
  </si>
  <si>
    <t>-683759647</t>
  </si>
  <si>
    <t>73</t>
  </si>
  <si>
    <t>763183111</t>
  </si>
  <si>
    <t>Montáž pouzdra posuvných dveří s jednou kapsou pro jedno křídlo šířky do 800 mm do SDK příčky</t>
  </si>
  <si>
    <t>1173363071</t>
  </si>
  <si>
    <t>74</t>
  </si>
  <si>
    <t>55331614</t>
  </si>
  <si>
    <t>pouzdro stavební posuvných dveří jednopouzdrové 1000mm standardní rozměr</t>
  </si>
  <si>
    <t>-1473598015</t>
  </si>
  <si>
    <t>75</t>
  </si>
  <si>
    <t>763183124</t>
  </si>
  <si>
    <t>Montáž pouzdra posuvných dveří s jednou kapsou pro dvě křídla do 2450 mm do SDK příčky</t>
  </si>
  <si>
    <t>1146360094</t>
  </si>
  <si>
    <t>76</t>
  </si>
  <si>
    <t>55331633</t>
  </si>
  <si>
    <t>pouzdro stavební posuvných dveří dvoupouzdrové 1850mm standardní rozměr</t>
  </si>
  <si>
    <t>1076472289</t>
  </si>
  <si>
    <t>77</t>
  </si>
  <si>
    <t>998763302</t>
  </si>
  <si>
    <t>Přesun hmot tonážní pro sádrokartonové konstrukce v objektech v do 12 m</t>
  </si>
  <si>
    <t>-1499006199</t>
  </si>
  <si>
    <t>78</t>
  </si>
  <si>
    <t>998763381</t>
  </si>
  <si>
    <t>Příplatek k přesunu hmot tonážní 763 SDK prováděný bez použití mechanizace</t>
  </si>
  <si>
    <t>-1434810443</t>
  </si>
  <si>
    <t>766</t>
  </si>
  <si>
    <t>Konstrukce truhlářské</t>
  </si>
  <si>
    <t>79</t>
  </si>
  <si>
    <t>766441811</t>
  </si>
  <si>
    <t>Demontáž parapetních desek dřevěných nebo plastových šířky do 30 cm délky do 1,0 m</t>
  </si>
  <si>
    <t>1310882649</t>
  </si>
  <si>
    <t>80</t>
  </si>
  <si>
    <t>766660021</t>
  </si>
  <si>
    <t>Montáž dveřních křídel otvíravých jednokřídlových š do 0,8 m požárních do ocelové zárubně</t>
  </si>
  <si>
    <t>1808782312</t>
  </si>
  <si>
    <t>81</t>
  </si>
  <si>
    <t>8583</t>
  </si>
  <si>
    <t>Dveře protipožární laminované jednokřídlé plné 800mm (ks)</t>
  </si>
  <si>
    <t>ks</t>
  </si>
  <si>
    <t>-1760877190</t>
  </si>
  <si>
    <t>82</t>
  </si>
  <si>
    <t>766660171</t>
  </si>
  <si>
    <t>Montáž dveřních křídel otvíravých jednokřídlových š do 0,8 m do obložkové zárubně</t>
  </si>
  <si>
    <t>1316289423</t>
  </si>
  <si>
    <t>83</t>
  </si>
  <si>
    <t>611629320</t>
  </si>
  <si>
    <t>dveře vnitřní hladké laminované světlý dub plné 1křídlé 70x197 cm</t>
  </si>
  <si>
    <t>-1932847672</t>
  </si>
  <si>
    <t>84</t>
  </si>
  <si>
    <t>611629340</t>
  </si>
  <si>
    <t>dveře vnitřní hladké laminované světlý dub plné 1křídlé 80x197 cm</t>
  </si>
  <si>
    <t>-925254530</t>
  </si>
  <si>
    <t>85</t>
  </si>
  <si>
    <t>611629600</t>
  </si>
  <si>
    <t>dveře vnitřní hladké laminované světlý dub sklo 2/3 1křídlé 80x197 cm</t>
  </si>
  <si>
    <t>1951834319</t>
  </si>
  <si>
    <t>86</t>
  </si>
  <si>
    <t>766660311</t>
  </si>
  <si>
    <t>Montáž posuvných dveří jednokřídlových průchozí šířky do 800 mm do pouzdra s jednou kapsou</t>
  </si>
  <si>
    <t>-816650649</t>
  </si>
  <si>
    <t>87</t>
  </si>
  <si>
    <t>61162934</t>
  </si>
  <si>
    <t>dveře vnitřní hladké laminované světlý plné 1křídlé 800x1970mm dub</t>
  </si>
  <si>
    <t>-1092937789</t>
  </si>
  <si>
    <t>88</t>
  </si>
  <si>
    <t>766660322</t>
  </si>
  <si>
    <t>Montáž posuvných dveří dvoukřídlových průchozí šířky do 2450 mm do pouzdra se dvěma kapsami</t>
  </si>
  <si>
    <t>364659885</t>
  </si>
  <si>
    <t>89</t>
  </si>
  <si>
    <t>61162966</t>
  </si>
  <si>
    <t>dveře vnitřní hladké laminované světlý sklo 2/3 2křídlé 1850x1970mmm dub</t>
  </si>
  <si>
    <t>-1780338536</t>
  </si>
  <si>
    <t>90</t>
  </si>
  <si>
    <t>766660722</t>
  </si>
  <si>
    <t>Montáž dveřního kování</t>
  </si>
  <si>
    <t>1959005666</t>
  </si>
  <si>
    <t>91</t>
  </si>
  <si>
    <t>549146220</t>
  </si>
  <si>
    <t>klika včetně štítu a montážního materiálu matný nikl</t>
  </si>
  <si>
    <t>-1706796020</t>
  </si>
  <si>
    <t>92</t>
  </si>
  <si>
    <t>549141020</t>
  </si>
  <si>
    <t>kování bezpečnostní Rostex, knoflík-klika R 802 /O Cr</t>
  </si>
  <si>
    <t>1523515019</t>
  </si>
  <si>
    <t>93</t>
  </si>
  <si>
    <t>549240000</t>
  </si>
  <si>
    <t>zámek stavební zadlabací obyč.536a převod L</t>
  </si>
  <si>
    <t>1147429365</t>
  </si>
  <si>
    <t>94</t>
  </si>
  <si>
    <t>549641100</t>
  </si>
  <si>
    <t>vložka zámková cylindrická oboustranná FAB 2015</t>
  </si>
  <si>
    <t>671214275</t>
  </si>
  <si>
    <t>95</t>
  </si>
  <si>
    <t>766660739</t>
  </si>
  <si>
    <t>Montáž dveřního bezpečnostního kování - dveřního kukátka</t>
  </si>
  <si>
    <t>1704947849</t>
  </si>
  <si>
    <t>96</t>
  </si>
  <si>
    <t>M003</t>
  </si>
  <si>
    <t>Dveřní kukátko</t>
  </si>
  <si>
    <t>478195444</t>
  </si>
  <si>
    <t>97</t>
  </si>
  <si>
    <t>766682111</t>
  </si>
  <si>
    <t>Montáž zárubní obložkových pro dveře jednokřídlové tl stěny do 170 mm</t>
  </si>
  <si>
    <t>-1791890803</t>
  </si>
  <si>
    <t>98</t>
  </si>
  <si>
    <t>61182258</t>
  </si>
  <si>
    <t>zárubeň jednokřídlá obložková s laminátovým povrchem tl stěny 60-150mm rozměru 600-1100/1970, 2100mm</t>
  </si>
  <si>
    <t>1895621980</t>
  </si>
  <si>
    <t>99</t>
  </si>
  <si>
    <t>766682112</t>
  </si>
  <si>
    <t>Montáž zárubní obložkových pro dveře jednokřídlové tl stěny do 350 mm</t>
  </si>
  <si>
    <t>827307103</t>
  </si>
  <si>
    <t>61182270</t>
  </si>
  <si>
    <t>zárubeň jednokřídlá obložková s laminátovým povrchem tl stěny 260-350mm rozměru 600-1100/1970, 2100mm</t>
  </si>
  <si>
    <t>1439023981</t>
  </si>
  <si>
    <t>101</t>
  </si>
  <si>
    <t>766682121</t>
  </si>
  <si>
    <t>Montáž zárubní obložkových pro dveře dvoukřídlové tl stěny do 170 mm</t>
  </si>
  <si>
    <t>1226721749</t>
  </si>
  <si>
    <t>102</t>
  </si>
  <si>
    <t>61182274</t>
  </si>
  <si>
    <t>zárubeň dvoukřídlá obložková s laminátovým povrchem tl stěny 60-150mm rozměru 1250-1850/1970, 2100mm</t>
  </si>
  <si>
    <t>1668418501</t>
  </si>
  <si>
    <t>103</t>
  </si>
  <si>
    <t>766691914</t>
  </si>
  <si>
    <t>Vyvěšení nebo zavěšení dřevěných křídel dveří pl do 2 m2</t>
  </si>
  <si>
    <t>-527202845</t>
  </si>
  <si>
    <t>104</t>
  </si>
  <si>
    <t>766694112</t>
  </si>
  <si>
    <t>Montáž parapetních desek dřevěných nebo plastových šířky do 30 cm délky do 1,6 m</t>
  </si>
  <si>
    <t>-1090568840</t>
  </si>
  <si>
    <t>105</t>
  </si>
  <si>
    <t>M001</t>
  </si>
  <si>
    <t>Parapet dubový, hoblovaný, nátěr dle okna</t>
  </si>
  <si>
    <t>-1275358369</t>
  </si>
  <si>
    <t>106</t>
  </si>
  <si>
    <t>766695213</t>
  </si>
  <si>
    <t>Montáž truhlářských prahů dveří jednokřídlových šířky přes 10 cm</t>
  </si>
  <si>
    <t>71354113</t>
  </si>
  <si>
    <t>107</t>
  </si>
  <si>
    <t>61187161</t>
  </si>
  <si>
    <t>práh dveřní dřevěný dubový tl 20mm dl 820mm š 150mm</t>
  </si>
  <si>
    <t>-1530783273</t>
  </si>
  <si>
    <t>108</t>
  </si>
  <si>
    <t>X04</t>
  </si>
  <si>
    <t>D+M Vnitřní dřevěná křídla do stávajícího rámu, šířky 1070mm, výška 1700 mm, zasklení dvojsklem, včetně kování, včetně opravy rámu, včetně nátěru</t>
  </si>
  <si>
    <t>-1117939996</t>
  </si>
  <si>
    <t>109</t>
  </si>
  <si>
    <t>998766102</t>
  </si>
  <si>
    <t>Přesun hmot tonážní pro konstrukce truhlářské v objektech v do 12 m</t>
  </si>
  <si>
    <t>-1187051331</t>
  </si>
  <si>
    <t>110</t>
  </si>
  <si>
    <t>998766181</t>
  </si>
  <si>
    <t>Příplatek k přesunu hmot tonážní 766 prováděný bez použití mechanizace</t>
  </si>
  <si>
    <t>-309442802</t>
  </si>
  <si>
    <t>767</t>
  </si>
  <si>
    <t>Konstrukce zámečnické</t>
  </si>
  <si>
    <t>111</t>
  </si>
  <si>
    <t>767161843</t>
  </si>
  <si>
    <t>Demontáž zábradlí schodišťového nerozebíratelného hmotnosti 1 m zábradlí do 20 kg k dalšímu použítí</t>
  </si>
  <si>
    <t>-815643368</t>
  </si>
  <si>
    <t>112</t>
  </si>
  <si>
    <t>767163121</t>
  </si>
  <si>
    <t>Montáž přímého kovového zábradlí z dílců do betonu v rovině</t>
  </si>
  <si>
    <t>-1961051289</t>
  </si>
  <si>
    <t>113</t>
  </si>
  <si>
    <t>55342281R</t>
  </si>
  <si>
    <t>zábradlí litinové s dřevěným madlem</t>
  </si>
  <si>
    <t>1365152638</t>
  </si>
  <si>
    <t>114</t>
  </si>
  <si>
    <t>998767102</t>
  </si>
  <si>
    <t>Přesun hmot tonážní pro zámečnické konstrukce v objektech v do 12 m</t>
  </si>
  <si>
    <t>805107307</t>
  </si>
  <si>
    <t>115</t>
  </si>
  <si>
    <t>998767181</t>
  </si>
  <si>
    <t>Příplatek k přesunu hmot tonážní 767 prováděný bez použití mechanizace</t>
  </si>
  <si>
    <t>-1544427968</t>
  </si>
  <si>
    <t>771</t>
  </si>
  <si>
    <t>Podlahy z dlaždic</t>
  </si>
  <si>
    <t>116</t>
  </si>
  <si>
    <t>771151013</t>
  </si>
  <si>
    <t>Samonivelační stěrka podlah pevnosti 20 MPa tl 8 mm</t>
  </si>
  <si>
    <t>-27858328</t>
  </si>
  <si>
    <t>117</t>
  </si>
  <si>
    <t>771474112</t>
  </si>
  <si>
    <t>Montáž soklů z dlaždic keramických rovných flexibilní lepidlo v do 90 mm</t>
  </si>
  <si>
    <t>-2054618898</t>
  </si>
  <si>
    <t>mč 301</t>
  </si>
  <si>
    <t>2,5+3,3+1,5+1,0+0,3+0,4+0,4+0,5-0,8*3</t>
  </si>
  <si>
    <t>mč 302</t>
  </si>
  <si>
    <t>1,82*2+1,6*2-0,8</t>
  </si>
  <si>
    <t>mč 3.101</t>
  </si>
  <si>
    <t>2,45*2+3,0*2+2,9*2-0,8*3-1,2*2</t>
  </si>
  <si>
    <t>mč 3.201</t>
  </si>
  <si>
    <t>3,13*2+1,82*2-0,8*3</t>
  </si>
  <si>
    <t>118</t>
  </si>
  <si>
    <t>59761338</t>
  </si>
  <si>
    <t>sokl-dlažba keramická slinutá hladká do interiéru i exteriéru 445x85mm</t>
  </si>
  <si>
    <t>-5362363</t>
  </si>
  <si>
    <t>32,94*1,1 'Přepočtené koeficientem množství</t>
  </si>
  <si>
    <t>119</t>
  </si>
  <si>
    <t>771574113</t>
  </si>
  <si>
    <t>Montáž podlah keramických hladkých lepených flexibilním lepidlem do 19 ks/m2</t>
  </si>
  <si>
    <t>1122730625</t>
  </si>
  <si>
    <t>10,9</t>
  </si>
  <si>
    <t>2,91</t>
  </si>
  <si>
    <t>7,44</t>
  </si>
  <si>
    <t>mč 3.102</t>
  </si>
  <si>
    <t>6,75</t>
  </si>
  <si>
    <t>5,7</t>
  </si>
  <si>
    <t>mč 3.202</t>
  </si>
  <si>
    <t>7,06</t>
  </si>
  <si>
    <t>120</t>
  </si>
  <si>
    <t>59761003</t>
  </si>
  <si>
    <t>dlažba keramická hutná hladká do interiéru přes 9 do 12ks/m2</t>
  </si>
  <si>
    <t>173060398</t>
  </si>
  <si>
    <t>40,76*1,15 'Přepočtené koeficientem množství</t>
  </si>
  <si>
    <t>121</t>
  </si>
  <si>
    <t>771591111</t>
  </si>
  <si>
    <t>Nátěr penetrační na podlahu</t>
  </si>
  <si>
    <t>1405181358</t>
  </si>
  <si>
    <t>122</t>
  </si>
  <si>
    <t>771591171</t>
  </si>
  <si>
    <t>Montáž profilu ukončujícího pro plynulý přechod (dlažby s kobercem apod.)</t>
  </si>
  <si>
    <t>-1006663429</t>
  </si>
  <si>
    <t>123</t>
  </si>
  <si>
    <t>553432220</t>
  </si>
  <si>
    <t xml:space="preserve">lišta přechodová, vrtaná, Al </t>
  </si>
  <si>
    <t>-1461564714</t>
  </si>
  <si>
    <t>2,3*1,1 'Přepočtené koeficientem množství</t>
  </si>
  <si>
    <t>124</t>
  </si>
  <si>
    <t>998771102</t>
  </si>
  <si>
    <t>Přesun hmot tonážní pro podlahy z dlaždic v objektech v do 12 m</t>
  </si>
  <si>
    <t>-416033582</t>
  </si>
  <si>
    <t>125</t>
  </si>
  <si>
    <t>998771181</t>
  </si>
  <si>
    <t>Příplatek k přesunu hmot tonážní 771 prováděný bez použití mechanizace</t>
  </si>
  <si>
    <t>-218378863</t>
  </si>
  <si>
    <t>776</t>
  </si>
  <si>
    <t>Podlahy povlakové</t>
  </si>
  <si>
    <t>126</t>
  </si>
  <si>
    <t>776121111</t>
  </si>
  <si>
    <t>Vodou ředitelná penetrace savého podkladu povlakových podlah ředěná v poměru 1:3</t>
  </si>
  <si>
    <t>-1164037708</t>
  </si>
  <si>
    <t>27,53+11,99+6,0+40,26+3,69</t>
  </si>
  <si>
    <t>127</t>
  </si>
  <si>
    <t>776141121</t>
  </si>
  <si>
    <t>Vyrovnání podkladu povlakových podlah stěrkou pevnosti 30 MPa tl 3 mm</t>
  </si>
  <si>
    <t>-1548258498</t>
  </si>
  <si>
    <t>128</t>
  </si>
  <si>
    <t>776231111</t>
  </si>
  <si>
    <t>Lepení lamel a čtverců z vinylu standardním lepidlem</t>
  </si>
  <si>
    <t>661488716</t>
  </si>
  <si>
    <t>129</t>
  </si>
  <si>
    <t>28411050</t>
  </si>
  <si>
    <t>dílce vinylové tl 2,0mm, nášlapná vrstva 0,40mm, úprava PUR, třída zátěže 23/32/41, otlak 0,05mm, R10, třída otěru T, hořlavost Bfl S1, bez ftalátů</t>
  </si>
  <si>
    <t>-273508001</t>
  </si>
  <si>
    <t>89,47*1,1 'Přepočtené koeficientem množství</t>
  </si>
  <si>
    <t>130</t>
  </si>
  <si>
    <t>776421111</t>
  </si>
  <si>
    <t>Montáž obvodových lišt lepením</t>
  </si>
  <si>
    <t>415050305</t>
  </si>
  <si>
    <t>3,9*2+9,0*2+2,6*2+4,55*2+2,0*2+3,0*2+4,5*2+9,0*2+1,4*4+1,75*2+2,4*2-0,8*8</t>
  </si>
  <si>
    <t>131</t>
  </si>
  <si>
    <t>28411009</t>
  </si>
  <si>
    <t>lišta soklová PVC 18x80mm</t>
  </si>
  <si>
    <t>-938031146</t>
  </si>
  <si>
    <t>84,6*1,02 'Přepočtené koeficientem množství</t>
  </si>
  <si>
    <t>132</t>
  </si>
  <si>
    <t>776201814</t>
  </si>
  <si>
    <t>Demontáž povlakových podlahovin volně položených podlepených páskou</t>
  </si>
  <si>
    <t>1866718445</t>
  </si>
  <si>
    <t>133</t>
  </si>
  <si>
    <t>776590100</t>
  </si>
  <si>
    <t>Úprava podkladu nášlapných ploch vysátím</t>
  </si>
  <si>
    <t>-806391058</t>
  </si>
  <si>
    <t>134</t>
  </si>
  <si>
    <t>776990112</t>
  </si>
  <si>
    <t>Vyrovnání podkladu samonivelační stěrkou tl 3 mm pevnosti 30 Mpa</t>
  </si>
  <si>
    <t>2039382657</t>
  </si>
  <si>
    <t>135</t>
  </si>
  <si>
    <t>776990192</t>
  </si>
  <si>
    <t>Příplatek k vyrovnání podkladu podlahy samonivelační stěrkou pevnosti 30 Mpa ZKD 1 mm tloušťky</t>
  </si>
  <si>
    <t>836749613</t>
  </si>
  <si>
    <t>89,47*5 'Přepočtené koeficientem množství</t>
  </si>
  <si>
    <t>136</t>
  </si>
  <si>
    <t>998776102</t>
  </si>
  <si>
    <t>Přesun hmot tonážní pro podlahy povlakové v objektech v do 12 m</t>
  </si>
  <si>
    <t>1928587894</t>
  </si>
  <si>
    <t>137</t>
  </si>
  <si>
    <t>998776181</t>
  </si>
  <si>
    <t>Příplatek k přesunu hmot tonážní 776 prováděný bez použití mechanizace</t>
  </si>
  <si>
    <t>451930922</t>
  </si>
  <si>
    <t>781</t>
  </si>
  <si>
    <t>Dokončovací práce - obklady</t>
  </si>
  <si>
    <t>138</t>
  </si>
  <si>
    <t>781474154</t>
  </si>
  <si>
    <t>Montáž obkladů vnitřních keramických velkoformátových hladkých do 6 ks/m2 lepených flexibilním lepidlem</t>
  </si>
  <si>
    <t>2000538328</t>
  </si>
  <si>
    <t>(2,55*2+3,0*2+2,6*2)*2,6-1,2*2*2,3-0,7*2,0</t>
  </si>
  <si>
    <t>(2,8*2+3,0*2)*2,6-0,7*2,0</t>
  </si>
  <si>
    <t>139</t>
  </si>
  <si>
    <t>59761001</t>
  </si>
  <si>
    <t>obklad velkoformátový keramický hladký přes 4 do 6ks/m2</t>
  </si>
  <si>
    <t>668469536</t>
  </si>
  <si>
    <t>64,22*1,15 'Přepočtené koeficientem množství</t>
  </si>
  <si>
    <t>140</t>
  </si>
  <si>
    <t>781494111</t>
  </si>
  <si>
    <t>Plastové profily rohové lepené flexibilním lepidlem</t>
  </si>
  <si>
    <t>-1539974134</t>
  </si>
  <si>
    <t>2,6*6+1,2</t>
  </si>
  <si>
    <t>141</t>
  </si>
  <si>
    <t>998781102</t>
  </si>
  <si>
    <t>Přesun hmot tonážní pro obklady keramické v objektech v do 12 m</t>
  </si>
  <si>
    <t>-1290428503</t>
  </si>
  <si>
    <t>142</t>
  </si>
  <si>
    <t>998781181</t>
  </si>
  <si>
    <t>Příplatek k přesunu hmot tonážní 781 prováděný bez použití mechanizace</t>
  </si>
  <si>
    <t>-472661244</t>
  </si>
  <si>
    <t>783</t>
  </si>
  <si>
    <t>Dokončovací práce - nátěry</t>
  </si>
  <si>
    <t>143</t>
  </si>
  <si>
    <t>783337101</t>
  </si>
  <si>
    <t>Krycí jednonásobný epoxidový nátěr zámečnických konstrukcí</t>
  </si>
  <si>
    <t>-814361174</t>
  </si>
  <si>
    <t>ocelové zárubně</t>
  </si>
  <si>
    <t>0,5*(2,0*2+0,8)*3</t>
  </si>
  <si>
    <t>7,2*2 'Přepočtené koeficientem množství</t>
  </si>
  <si>
    <t>784</t>
  </si>
  <si>
    <t>Dokončovací práce - malby a tapety</t>
  </si>
  <si>
    <t>144</t>
  </si>
  <si>
    <t>784181101</t>
  </si>
  <si>
    <t>Základní akrylátová jednonásobná penetrace podkladu v místnostech výšky do 3,80 m</t>
  </si>
  <si>
    <t>-1360391607</t>
  </si>
  <si>
    <t>(6,0*2+4,2*2)*3,0-0,8*2,0*3+10,89</t>
  </si>
  <si>
    <t>(1,6*2+1,82*2)*3,0-0,8*2,0+2,91</t>
  </si>
  <si>
    <t>(2,9*2+2,45*2+3,0*2)*2,60-0,8*2,0*3+7,44</t>
  </si>
  <si>
    <t>mč 3.103</t>
  </si>
  <si>
    <t>(3,9*2+9,0*2)*2,65-0,8*2,0*2+27,53</t>
  </si>
  <si>
    <t>mč 3.104</t>
  </si>
  <si>
    <t>(2,6*2+4,55*2)*2,65-0,8*2,0*2+11,99</t>
  </si>
  <si>
    <t>mč 3.105</t>
  </si>
  <si>
    <t>(2,0*2+3,0*2)*2,65-0,8*2,0+6,0</t>
  </si>
  <si>
    <t>(3,13*2+1,82*2)*2,6-0,8*2,0*2+5,7</t>
  </si>
  <si>
    <t>mč 3.203</t>
  </si>
  <si>
    <t>(2,38*2+1,75*2)*2,6-0,7*2,0+3,69</t>
  </si>
  <si>
    <t>mč 3.204</t>
  </si>
  <si>
    <t>(9,0*2+4,5*2+1,4*2)*2,65-0,8*2,0*2+40,26</t>
  </si>
  <si>
    <t>145</t>
  </si>
  <si>
    <t>784221101</t>
  </si>
  <si>
    <t>Dvojnásobné bílé malby ze směsí za sucha dobře otěruvzdorných v místnostech do 3,80 m</t>
  </si>
  <si>
    <t>646955555</t>
  </si>
  <si>
    <t>HZS</t>
  </si>
  <si>
    <t>Hodinové zúčtovací sazby</t>
  </si>
  <si>
    <t>146</t>
  </si>
  <si>
    <t>HZS2491</t>
  </si>
  <si>
    <t>Hodinová zúčtovací sazba dělník zednických výpomocí</t>
  </si>
  <si>
    <t>hod</t>
  </si>
  <si>
    <t>512</t>
  </si>
  <si>
    <t>652746364</t>
  </si>
  <si>
    <t>VRN</t>
  </si>
  <si>
    <t>Vedlejší rozpočtové náklady</t>
  </si>
  <si>
    <t>VRN3</t>
  </si>
  <si>
    <t>Zařízení staveniště</t>
  </si>
  <si>
    <t>147</t>
  </si>
  <si>
    <t>030001000</t>
  </si>
  <si>
    <t>…</t>
  </si>
  <si>
    <t>1024</t>
  </si>
  <si>
    <t>1657053068</t>
  </si>
  <si>
    <t>072019-C - ZTI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</si>
  <si>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</si>
  <si>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</si>
  <si>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</si>
  <si>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</si>
  <si>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>972033161</t>
  </si>
  <si>
    <t>Vybourání otvorů v klenbách z cihel pl do 0,0225 m2 tl do 300 mm</t>
  </si>
  <si>
    <t>-1453880356</t>
  </si>
  <si>
    <t>974031142</t>
  </si>
  <si>
    <t>Vysekání rýh ve zdivu cihelném hl do 70 mm š do 70 mm</t>
  </si>
  <si>
    <t>1591944750</t>
  </si>
  <si>
    <t>974031153</t>
  </si>
  <si>
    <t>Vysekání rýh ve zdivu cihelném hl do 100 mm š do 100 mm</t>
  </si>
  <si>
    <t>-142020797</t>
  </si>
  <si>
    <t>-1964661357</t>
  </si>
  <si>
    <t>977151123</t>
  </si>
  <si>
    <t>Jádrové vrty diamantovými korunkami do D 150 mm do stavebních materiálů</t>
  </si>
  <si>
    <t>-1563215439</t>
  </si>
  <si>
    <t>-258188075</t>
  </si>
  <si>
    <t>1025088215</t>
  </si>
  <si>
    <t>878198472</t>
  </si>
  <si>
    <t>1,378*35 'Přepočtené koeficientem množství</t>
  </si>
  <si>
    <t>997013803</t>
  </si>
  <si>
    <t>Poplatek za uložení na skládce (skládkovné) stavebního odpadu cihelného kód odpadu 170 102</t>
  </si>
  <si>
    <t>56637020</t>
  </si>
  <si>
    <t>721</t>
  </si>
  <si>
    <t>Zdravotechnika - vnitřní kanalizace</t>
  </si>
  <si>
    <t>721174005</t>
  </si>
  <si>
    <t>Potrubí kanalizační z PP svodné DN 110</t>
  </si>
  <si>
    <t>-2071631483</t>
  </si>
  <si>
    <t>721174025</t>
  </si>
  <si>
    <t>Potrubí kanalizační z PP odpadní DN 110</t>
  </si>
  <si>
    <t>1338066459</t>
  </si>
  <si>
    <t>721174042</t>
  </si>
  <si>
    <t>Potrubí kanalizační z PP připojovací DN 40</t>
  </si>
  <si>
    <t>386929166</t>
  </si>
  <si>
    <t>721174043</t>
  </si>
  <si>
    <t>Potrubí kanalizační z PP připojovací DN 50</t>
  </si>
  <si>
    <t>-1028572803</t>
  </si>
  <si>
    <t>721174044</t>
  </si>
  <si>
    <t>Potrubí kanalizační z PP připojovací DN 75</t>
  </si>
  <si>
    <t>860584983</t>
  </si>
  <si>
    <t>721174045</t>
  </si>
  <si>
    <t>Potrubí kanalizační z PP připojovací DN 110</t>
  </si>
  <si>
    <t>-751431121</t>
  </si>
  <si>
    <t>721174063</t>
  </si>
  <si>
    <t>Potrubí kanalizační z PP větrací systém HT DN 110</t>
  </si>
  <si>
    <t>-949799333</t>
  </si>
  <si>
    <t>721194104</t>
  </si>
  <si>
    <t>Vyvedení a upevnění odpadních výpustek DN 40</t>
  </si>
  <si>
    <t>294569108</t>
  </si>
  <si>
    <t>721194105</t>
  </si>
  <si>
    <t>Vyvedení a upevnění odpadních výpustek DN 50</t>
  </si>
  <si>
    <t>1612913571</t>
  </si>
  <si>
    <t>721211421R2</t>
  </si>
  <si>
    <t>D+M HL21 Vtok DN32 (nálevka)</t>
  </si>
  <si>
    <t>-2121875444</t>
  </si>
  <si>
    <t>721211421R4</t>
  </si>
  <si>
    <t>D+M Sifon kondenz HL136N</t>
  </si>
  <si>
    <t>1967296039</t>
  </si>
  <si>
    <t>721226512</t>
  </si>
  <si>
    <t>Zápachová uzávěrka podomítková pro pračku a myčku DN 50</t>
  </si>
  <si>
    <t>662598876</t>
  </si>
  <si>
    <t>721274121</t>
  </si>
  <si>
    <t>Přivzdušňovací ventil vnitřní odpadních potrubí do DN 50</t>
  </si>
  <si>
    <t>-1001989722</t>
  </si>
  <si>
    <t>721290111</t>
  </si>
  <si>
    <t>Zkouška těsnosti potrubí kanalizace vodou do DN 125</t>
  </si>
  <si>
    <t>485583444</t>
  </si>
  <si>
    <t>998721102</t>
  </si>
  <si>
    <t>Přesun hmot tonážní pro vnitřní kanalizace v objektech v do 12 m</t>
  </si>
  <si>
    <t>2041856423</t>
  </si>
  <si>
    <t>998721181</t>
  </si>
  <si>
    <t>Příplatek k přesunu hmot tonážní 721 prováděný bez použití mechanizace</t>
  </si>
  <si>
    <t>90728259</t>
  </si>
  <si>
    <t>722</t>
  </si>
  <si>
    <t>Zdravotechnika - vnitřní vodovod</t>
  </si>
  <si>
    <t>722174022</t>
  </si>
  <si>
    <t>Potrubí vodovodní plastové PPR svar polyfuze PN 20 D 20x3,4 mm</t>
  </si>
  <si>
    <t>1917282165</t>
  </si>
  <si>
    <t>722174023</t>
  </si>
  <si>
    <t>Potrubí vodovodní plastové PPR svar polyfuze PN 20 D 25x4,2 mm</t>
  </si>
  <si>
    <t>-1499534021</t>
  </si>
  <si>
    <t>722181241</t>
  </si>
  <si>
    <t>Ochrana vodovodního potrubí přilepenými termoizolačními trubicemi z PE tl do 20 mm DN do 22 mm</t>
  </si>
  <si>
    <t>1314614666</t>
  </si>
  <si>
    <t>722181252</t>
  </si>
  <si>
    <t>Ochrana vodovodního potrubí přilepenými termoizolačními trubicemi z PE tl do 25 mm DN do 45 mm</t>
  </si>
  <si>
    <t>922521483</t>
  </si>
  <si>
    <t>722220152</t>
  </si>
  <si>
    <t>Nástěnka závitová plastová PPR PN 20 DN 20 x G 1/2"</t>
  </si>
  <si>
    <t>-1499804546</t>
  </si>
  <si>
    <t>722220153</t>
  </si>
  <si>
    <t>Nástěnka závitová plastová PPR PN 20 DN 25 x G 3/4"</t>
  </si>
  <si>
    <t>-1992611237</t>
  </si>
  <si>
    <t>722230112</t>
  </si>
  <si>
    <t>Ventil přímý G 3/4" s odvodněním a dvěma závity</t>
  </si>
  <si>
    <t>-971343441</t>
  </si>
  <si>
    <t>722262212</t>
  </si>
  <si>
    <t>Vodoměr závitový jednovtokový suchoběžný do 40°C G 1/2"x 110 mm Qn 1,5 m3/h horizontální</t>
  </si>
  <si>
    <t>1473599624</t>
  </si>
  <si>
    <t>722290226</t>
  </si>
  <si>
    <t>Zkouška těsnosti vodovodního potrubí závitového do DN 50</t>
  </si>
  <si>
    <t>558251262</t>
  </si>
  <si>
    <t>998722102</t>
  </si>
  <si>
    <t>Přesun hmot tonážní pro vnitřní vodovod v objektech v do 12 m</t>
  </si>
  <si>
    <t>-801936355</t>
  </si>
  <si>
    <t>998722181</t>
  </si>
  <si>
    <t>Příplatek k přesunu hmot tonážní 722 prováděný bez použití mechanizace</t>
  </si>
  <si>
    <t>-1864361548</t>
  </si>
  <si>
    <t>725</t>
  </si>
  <si>
    <t>Zdravotechnika - zařizovací předměty</t>
  </si>
  <si>
    <t>725112021</t>
  </si>
  <si>
    <t>Klozet keramický závěsný na nosné stěny s hlubokým splachováním odpad vodorovný</t>
  </si>
  <si>
    <t>-222361388</t>
  </si>
  <si>
    <t>725211602</t>
  </si>
  <si>
    <t>Umyvadlo keramické bílé šířky 550 mm bez krytu na sifon připevněné na stěnu šrouby</t>
  </si>
  <si>
    <t>1238592449</t>
  </si>
  <si>
    <t>725241216</t>
  </si>
  <si>
    <t>Vanička sprchová z litého polymermramoru obdélníková 1000x800 mm</t>
  </si>
  <si>
    <t>865351878</t>
  </si>
  <si>
    <t>725241223</t>
  </si>
  <si>
    <t>Vanička sprchová z litého polymermramoru čtvrtkruhová 900x900 mm</t>
  </si>
  <si>
    <t>1354464977</t>
  </si>
  <si>
    <t>725244312</t>
  </si>
  <si>
    <t>Zástěna sprchová rámová se skleněnou výplní tl. 4 a 5 mm dveře posuvné jednodílné do niky na vaničku šířky 1000 mm</t>
  </si>
  <si>
    <t>1763849882</t>
  </si>
  <si>
    <t>725244843</t>
  </si>
  <si>
    <t>Zástěna sprchová rohová polorámová skleněná tl. 6 mm dveře otvíravé dvoukřídlové na čtvrtkruhovou vaničku 900x900 mm</t>
  </si>
  <si>
    <t>1136698575</t>
  </si>
  <si>
    <t>725813112</t>
  </si>
  <si>
    <t>Ventil rohový pračkový G 3/4"</t>
  </si>
  <si>
    <t>1068466723</t>
  </si>
  <si>
    <t>725819402</t>
  </si>
  <si>
    <t>Montáž ventilů rohových G 1/2" bez připojovací trubičky</t>
  </si>
  <si>
    <t>-1395622099</t>
  </si>
  <si>
    <t>725822611</t>
  </si>
  <si>
    <t>Baterie umyvadlová stojánková páková bez výpusti</t>
  </si>
  <si>
    <t>886564946</t>
  </si>
  <si>
    <t>725841311</t>
  </si>
  <si>
    <t>Baterie sprchová nástěnná páková</t>
  </si>
  <si>
    <t>-980943849</t>
  </si>
  <si>
    <t>725861102</t>
  </si>
  <si>
    <t>Zápachová uzávěrka pro umyvadla DN 40</t>
  </si>
  <si>
    <t>-1091144377</t>
  </si>
  <si>
    <t>725864311</t>
  </si>
  <si>
    <t>Zápachová uzávěrka van DN 40/50 s kulovým kloubem na odtoku</t>
  </si>
  <si>
    <t>723731780</t>
  </si>
  <si>
    <t>998725102</t>
  </si>
  <si>
    <t>Přesun hmot tonážní pro zařizovací předměty v objektech v do 12 m</t>
  </si>
  <si>
    <t>-1786912346</t>
  </si>
  <si>
    <t>998725181</t>
  </si>
  <si>
    <t>Příplatek k přesunu hmot tonážní 725 prováděný bez použití mechanizace</t>
  </si>
  <si>
    <t>525816789</t>
  </si>
  <si>
    <t>726</t>
  </si>
  <si>
    <t>Zdravotechnika - předstěnové instalace</t>
  </si>
  <si>
    <t>726111031</t>
  </si>
  <si>
    <t>Instalační předstěna - klozet s ovládáním zepředu v 1080 mm závěsný do masivní zděné kce</t>
  </si>
  <si>
    <t>1938975240</t>
  </si>
  <si>
    <t>726131041</t>
  </si>
  <si>
    <t>Instalační předstěna - klozet závěsný v 1120 mm s ovládáním zepředu do lehkých stěn s kovovou kcí</t>
  </si>
  <si>
    <t>-474508343</t>
  </si>
  <si>
    <t>998726112</t>
  </si>
  <si>
    <t>Přesun hmot tonážní pro instalační prefabrikáty v objektech v do 12 m</t>
  </si>
  <si>
    <t>226188620</t>
  </si>
  <si>
    <t>998726181</t>
  </si>
  <si>
    <t>Příplatek k přesunu hmot tonážní 726 prováděný bez použití mechanizace</t>
  </si>
  <si>
    <t>1139418382</t>
  </si>
  <si>
    <t>072019-D - VZDUCHOTECHNIKA</t>
  </si>
  <si>
    <t xml:space="preserve">    751 - Vzduchotechnika</t>
  </si>
  <si>
    <t>713411141</t>
  </si>
  <si>
    <t>Montáž izolace tepelné potrubí pásy nebo rohožemi s Al fólií staženými Al páskou 1x</t>
  </si>
  <si>
    <t>-949186600</t>
  </si>
  <si>
    <t>2*3,14*0,1*48</t>
  </si>
  <si>
    <t>63150982</t>
  </si>
  <si>
    <t>rohož izolační z minerální vlny lamelová s Al fólií 25kg/m3 tl 40mm</t>
  </si>
  <si>
    <t>1047363125</t>
  </si>
  <si>
    <t>Přesun hmot tonážní pro izolace tepelné v objektech v do 12 m</t>
  </si>
  <si>
    <t>1687680789</t>
  </si>
  <si>
    <t>751</t>
  </si>
  <si>
    <t>Vzduchotechnika</t>
  </si>
  <si>
    <t>751111012</t>
  </si>
  <si>
    <t>Mtž vent ax ntl nástěnného základního D do 200 mm</t>
  </si>
  <si>
    <t>360816328</t>
  </si>
  <si>
    <t>M002</t>
  </si>
  <si>
    <t>Axiální ventilátor HELIOS MINIVENT M1/120 N/C</t>
  </si>
  <si>
    <t>975075496</t>
  </si>
  <si>
    <t>751398032</t>
  </si>
  <si>
    <t>Mtž ventilační mřížky do dveří do 0,100 m2</t>
  </si>
  <si>
    <t>-692312875</t>
  </si>
  <si>
    <t>Plastová oboustranná větrací mřížka do dveří 450/90</t>
  </si>
  <si>
    <t>-448619242</t>
  </si>
  <si>
    <t>751510042</t>
  </si>
  <si>
    <t>Vzduchotechnické potrubí pozink kruhové spirálně vinuté D do 200 mm</t>
  </si>
  <si>
    <t>395067664</t>
  </si>
  <si>
    <t>751514762R</t>
  </si>
  <si>
    <t xml:space="preserve">D+M  tvarovka pro odvod kondenzátu plech potrubí kruhové s přírubou D do 200 mm</t>
  </si>
  <si>
    <t>-237251315</t>
  </si>
  <si>
    <t>751581356</t>
  </si>
  <si>
    <t>Protipožární prostup stropem kruhového potrubí průměru do 200 šířka spáry 25 mm</t>
  </si>
  <si>
    <t>81623368</t>
  </si>
  <si>
    <t>998751101</t>
  </si>
  <si>
    <t>Přesun hmot tonážní pro vzduchotechniku v objektech v do 12 m</t>
  </si>
  <si>
    <t>-2006785959</t>
  </si>
  <si>
    <t>998751181</t>
  </si>
  <si>
    <t>Příplatek k přesunu hmot tonážní 751 prováděný bez použití mechanizace</t>
  </si>
  <si>
    <t>-604935480</t>
  </si>
  <si>
    <t>072019-E - VYTÁPĚNÍ</t>
  </si>
  <si>
    <t>18841716</t>
  </si>
  <si>
    <t>Miroslav Šrámek</t>
  </si>
  <si>
    <t>734 - Ústřední vytápění - armatury</t>
  </si>
  <si>
    <t>713 - Izolace tepelné</t>
  </si>
  <si>
    <t>731 - Ústřední vytápění - kotelny</t>
  </si>
  <si>
    <t>733 - Ústřední vytápění - potrubí</t>
  </si>
  <si>
    <t>735 - Ústřední vytápění - otopná tělesa</t>
  </si>
  <si>
    <t>734</t>
  </si>
  <si>
    <t>Ústřední vytápění - armatury</t>
  </si>
  <si>
    <t>734209103</t>
  </si>
  <si>
    <t>Montáž armatury závitové s jedním závitem G 1/2</t>
  </si>
  <si>
    <t>-629987392</t>
  </si>
  <si>
    <t>551243890</t>
  </si>
  <si>
    <t xml:space="preserve">vypouštěcí kulový kohout ,  1/2"</t>
  </si>
  <si>
    <t>698249355</t>
  </si>
  <si>
    <t>551172371</t>
  </si>
  <si>
    <t>Odkalovač Flamcovent Clean Smart 22 mm</t>
  </si>
  <si>
    <t>1155880798</t>
  </si>
  <si>
    <t>551141020</t>
  </si>
  <si>
    <t>kulový kohout mosaz, 0-110°C, DN 20, páka, červený</t>
  </si>
  <si>
    <t>315020546</t>
  </si>
  <si>
    <t>734209114</t>
  </si>
  <si>
    <t>Montáž armatury závitové s dvěma závity G 3/4</t>
  </si>
  <si>
    <t>1855239666</t>
  </si>
  <si>
    <t>734222821</t>
  </si>
  <si>
    <t>Reg. a uzavírací šroubení Verafix VK - rohové</t>
  </si>
  <si>
    <t>-470533660</t>
  </si>
  <si>
    <t>734222823</t>
  </si>
  <si>
    <t>Připojovací svorné šroubení pro měděné trubky</t>
  </si>
  <si>
    <t>sada</t>
  </si>
  <si>
    <t>-1964077564</t>
  </si>
  <si>
    <t>734222849</t>
  </si>
  <si>
    <t>Ruční hlavice pro tělesa termostat. ventilů s blokováním</t>
  </si>
  <si>
    <t>635951194</t>
  </si>
  <si>
    <t>734222850</t>
  </si>
  <si>
    <t>Termostatická hlavice</t>
  </si>
  <si>
    <t>-1473718870</t>
  </si>
  <si>
    <t>734222872</t>
  </si>
  <si>
    <t>Připojovací armatura HM bílá s termostatickou hlavicí</t>
  </si>
  <si>
    <t>-1912609084</t>
  </si>
  <si>
    <t>998734101</t>
  </si>
  <si>
    <t>Přesun hmot pro armatury v objektech v do 6 m</t>
  </si>
  <si>
    <t>1472316050</t>
  </si>
  <si>
    <t>713462111</t>
  </si>
  <si>
    <t>Izolace tepelné potrubí skružemi uchyceno sponou do DN 16 mm</t>
  </si>
  <si>
    <t>-1004740503</t>
  </si>
  <si>
    <t>713462112</t>
  </si>
  <si>
    <t>Izolace tepelné potrubí skružemi uchyceno sponou do DN 20 mm</t>
  </si>
  <si>
    <t>858840627</t>
  </si>
  <si>
    <t>731</t>
  </si>
  <si>
    <t>Ústřední vytápění - kotelny</t>
  </si>
  <si>
    <t>731249212</t>
  </si>
  <si>
    <t>Montáž rychlovyhřívacích agregátů na plynná paliva s přípravou TUV</t>
  </si>
  <si>
    <t>-1316909947</t>
  </si>
  <si>
    <t>484265159</t>
  </si>
  <si>
    <t>Kondenzační kotel Logamax plus GB122i-24K + reg. RC 310</t>
  </si>
  <si>
    <t>276323609</t>
  </si>
  <si>
    <t>484187527</t>
  </si>
  <si>
    <t>Sada odtoku sifonu s odpadním potrubím a rozetou</t>
  </si>
  <si>
    <t>-1455214157</t>
  </si>
  <si>
    <t>484187549</t>
  </si>
  <si>
    <t>Základní stavební sada odkouření DO-S 80/125 mm</t>
  </si>
  <si>
    <t>-639505535</t>
  </si>
  <si>
    <t>484487567</t>
  </si>
  <si>
    <t>Průchodka šikmou střechu</t>
  </si>
  <si>
    <t>-131864479</t>
  </si>
  <si>
    <t>484187550</t>
  </si>
  <si>
    <t xml:space="preserve">Trubka  DN 80/125 mm dl. 2 m PP</t>
  </si>
  <si>
    <t>-1935612178</t>
  </si>
  <si>
    <t>484187565</t>
  </si>
  <si>
    <t xml:space="preserve">Trubka  DN 80/125, revizní</t>
  </si>
  <si>
    <t>-1664511729</t>
  </si>
  <si>
    <t>484187546</t>
  </si>
  <si>
    <t>U-MA montážní lišta vč. připojení</t>
  </si>
  <si>
    <t>1314301214</t>
  </si>
  <si>
    <t>731249300</t>
  </si>
  <si>
    <t>Topná zkouška</t>
  </si>
  <si>
    <t>-1166205277</t>
  </si>
  <si>
    <t>998731101</t>
  </si>
  <si>
    <t>Přesun hmot pro kotelny v objektech v do 6 m</t>
  </si>
  <si>
    <t>-230491607</t>
  </si>
  <si>
    <t>733</t>
  </si>
  <si>
    <t>Ústřední vytápění - potrubí</t>
  </si>
  <si>
    <t>733222102</t>
  </si>
  <si>
    <t>Potrubí měděné polotvrdé spojované měkkým pájením D 15x1</t>
  </si>
  <si>
    <t>-2014052100</t>
  </si>
  <si>
    <t>733222103</t>
  </si>
  <si>
    <t>Potrubí měděné polotvrdé spojované měkkým pájením D 18x1</t>
  </si>
  <si>
    <t>1631722586</t>
  </si>
  <si>
    <t>733231101</t>
  </si>
  <si>
    <t>Kompenzátor pro měděné potrubí tvaru U s hladkými ohyby s konci na vnitřní pájení D 15</t>
  </si>
  <si>
    <t>pár</t>
  </si>
  <si>
    <t>-705380941</t>
  </si>
  <si>
    <t>733291101</t>
  </si>
  <si>
    <t>Zkouška těsnosti potrubí měděné do D 35x1,5</t>
  </si>
  <si>
    <t>1237016778</t>
  </si>
  <si>
    <t>998733101</t>
  </si>
  <si>
    <t>Přesun hmot pro rozvody potrubí v objektech v do 6 m</t>
  </si>
  <si>
    <t>360297493</t>
  </si>
  <si>
    <t>735</t>
  </si>
  <si>
    <t>Ústřední vytápění - otopná tělesa</t>
  </si>
  <si>
    <t>735000911</t>
  </si>
  <si>
    <t>Vyregulování ventilu nebo kohoutu dvojregulačního s ručním ovládáním</t>
  </si>
  <si>
    <t>-2117012353</t>
  </si>
  <si>
    <t>735000912</t>
  </si>
  <si>
    <t>Vyregulování ventilu nebo kohoutu dvojregulačního s termostatickým ovládáním</t>
  </si>
  <si>
    <t>1699472648</t>
  </si>
  <si>
    <t>735152456</t>
  </si>
  <si>
    <t xml:space="preserve">Otopné těleso panelové  Ventil Kompakt typ 21050090-60-0010</t>
  </si>
  <si>
    <t>695806953</t>
  </si>
  <si>
    <t>735152457</t>
  </si>
  <si>
    <t xml:space="preserve">Otopné těleso panelové  Ventil Kompakt  21-050100-60-0010</t>
  </si>
  <si>
    <t>1562962153</t>
  </si>
  <si>
    <t>735159400</t>
  </si>
  <si>
    <t>Montáž deskových otopných těles do 1500 mm</t>
  </si>
  <si>
    <t>365761399</t>
  </si>
  <si>
    <t>735164304</t>
  </si>
  <si>
    <t>Sada pro kombinované vytápění 600 W s termostatem</t>
  </si>
  <si>
    <t>2082343410</t>
  </si>
  <si>
    <t>735164307</t>
  </si>
  <si>
    <t>Otopné těleso trubkové Koralux Rondo Exklusive KLXM 1500.750</t>
  </si>
  <si>
    <t>-799923313</t>
  </si>
  <si>
    <t>735164522</t>
  </si>
  <si>
    <t>Montáž otopného tělesa trubkového Koralux Linear na stěny výšky tělesa přes 1340 mm</t>
  </si>
  <si>
    <t>-725703902</t>
  </si>
  <si>
    <t>735191905</t>
  </si>
  <si>
    <t>Odvzdušnění otopných těles</t>
  </si>
  <si>
    <t>18320822</t>
  </si>
  <si>
    <t>998735101</t>
  </si>
  <si>
    <t>Přesun hmot pro otopná tělesa v objektech v do 6 m</t>
  </si>
  <si>
    <t>497392986</t>
  </si>
  <si>
    <t>072019-F - PLYN</t>
  </si>
  <si>
    <t>723 - Zdravotechnika - vnitřní plynovod</t>
  </si>
  <si>
    <t>723</t>
  </si>
  <si>
    <t>Zdravotechnika - vnitřní plynovod</t>
  </si>
  <si>
    <t>723160401</t>
  </si>
  <si>
    <t>Výchozí revize odběrného plyn. zařízení vč. revizní zprávy</t>
  </si>
  <si>
    <t>1937099842</t>
  </si>
  <si>
    <t>723160402</t>
  </si>
  <si>
    <t>Revize komínů (odkouření)</t>
  </si>
  <si>
    <t>-1948600028</t>
  </si>
  <si>
    <t>723160405</t>
  </si>
  <si>
    <t>Spuštění,zapojení a servis kond.kotlů, proškolení obsluhy, doprava</t>
  </si>
  <si>
    <t>1724083382</t>
  </si>
  <si>
    <t>723190913</t>
  </si>
  <si>
    <t>Napojení odbočky na potrubí plynovodní 22x1</t>
  </si>
  <si>
    <t>1423135681</t>
  </si>
  <si>
    <t>723239102</t>
  </si>
  <si>
    <t>Montáž armatur plynovodních se dvěma závity G 3/4 ostatní typ</t>
  </si>
  <si>
    <t>1344803966</t>
  </si>
  <si>
    <t>551141260</t>
  </si>
  <si>
    <t>Kulový kohout, plynový DN 20 s pákou</t>
  </si>
  <si>
    <t>2033507718</t>
  </si>
  <si>
    <t>723239103</t>
  </si>
  <si>
    <t>Montáž armatur plynovodních se dvěma závity G 1 ostatní typ</t>
  </si>
  <si>
    <t>-946436641</t>
  </si>
  <si>
    <t>551141280</t>
  </si>
  <si>
    <t>Kulový kohout, plynový DN 25 s pákou</t>
  </si>
  <si>
    <t>-1074488201</t>
  </si>
  <si>
    <t>998723201</t>
  </si>
  <si>
    <t>Přesun hmot pro vnitřní plynovod v objektech v do 6 m</t>
  </si>
  <si>
    <t>%</t>
  </si>
  <si>
    <t>-624329045</t>
  </si>
  <si>
    <t>733222204</t>
  </si>
  <si>
    <t>Potrubí měděné polotvrdé spojované tvrdým pájením D 22x1</t>
  </si>
  <si>
    <t>30308466</t>
  </si>
  <si>
    <t>733223400</t>
  </si>
  <si>
    <t>Uchycení měděného potrubí pomocí objímky s závit. tyčí</t>
  </si>
  <si>
    <t>-1825332017</t>
  </si>
  <si>
    <t>31261081</t>
  </si>
  <si>
    <t>1448796020</t>
  </si>
  <si>
    <t>072019-B - ELEKTROINSTALACE</t>
  </si>
  <si>
    <t>63196247</t>
  </si>
  <si>
    <t>Michal Marek</t>
  </si>
  <si>
    <t xml:space="preserve">    743 - Elektromontáže - hrubá montáž</t>
  </si>
  <si>
    <t>743</t>
  </si>
  <si>
    <t>Elektromontáže - hrubá montáž</t>
  </si>
  <si>
    <t>X001</t>
  </si>
  <si>
    <t>Kompletní dodávka a montáž elektroinstalací - viz samostatný dokument</t>
  </si>
  <si>
    <t>1144546213</t>
  </si>
  <si>
    <t>SEZNAM FIGUR</t>
  </si>
  <si>
    <t>Výměra</t>
  </si>
  <si>
    <t xml:space="preserve"> 072019-A</t>
  </si>
  <si>
    <t>P1</t>
  </si>
  <si>
    <t>Podlaha P1</t>
  </si>
  <si>
    <t>53,6+1,8</t>
  </si>
  <si>
    <t>P3</t>
  </si>
  <si>
    <t>Podlaha P3</t>
  </si>
  <si>
    <t>(4,8+4,9+4,8)*6</t>
  </si>
  <si>
    <t>P4</t>
  </si>
  <si>
    <t>Podlaha P4</t>
  </si>
  <si>
    <t>15,0*6</t>
  </si>
  <si>
    <t>P5</t>
  </si>
  <si>
    <t>Podlaha P5</t>
  </si>
  <si>
    <t>(4,7+4,8+4,9)*2+3,7+6,4+4,8*2+46,6+3,3+1,5+1,1+4,2+5,6+15,1</t>
  </si>
  <si>
    <t>P6</t>
  </si>
  <si>
    <t>Podlaha P6</t>
  </si>
  <si>
    <t>14,0+14,8*3+19,8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</si>
</sst>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167" fontId="37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18</v>
      </c>
    </row>
    <row r="7" s="1" customFormat="1" ht="12" customHeight="1">
      <c r="B7" s="21"/>
      <c r="D7" s="31" t="s">
        <v>19</v>
      </c>
      <c r="K7" s="26" t="s">
        <v>1</v>
      </c>
      <c r="AK7" s="31" t="s">
        <v>20</v>
      </c>
      <c r="AN7" s="26" t="s">
        <v>1</v>
      </c>
      <c r="AR7" s="21"/>
      <c r="BE7" s="30"/>
      <c r="BS7" s="18" t="s">
        <v>21</v>
      </c>
    </row>
    <row r="8" s="1" customFormat="1" ht="12" customHeight="1">
      <c r="B8" s="21"/>
      <c r="D8" s="31" t="s">
        <v>22</v>
      </c>
      <c r="K8" s="26" t="s">
        <v>23</v>
      </c>
      <c r="AK8" s="31" t="s">
        <v>24</v>
      </c>
      <c r="AN8" s="32" t="s">
        <v>25</v>
      </c>
      <c r="AR8" s="21"/>
      <c r="BE8" s="30"/>
      <c r="BS8" s="18" t="s">
        <v>26</v>
      </c>
    </row>
    <row r="9" s="1" customFormat="1" ht="14.4" customHeight="1">
      <c r="B9" s="21"/>
      <c r="AR9" s="21"/>
      <c r="BE9" s="30"/>
      <c r="BS9" s="18" t="s">
        <v>27</v>
      </c>
    </row>
    <row r="10" s="1" customFormat="1" ht="12" customHeight="1">
      <c r="B10" s="21"/>
      <c r="D10" s="31" t="s">
        <v>28</v>
      </c>
      <c r="AK10" s="31" t="s">
        <v>29</v>
      </c>
      <c r="AN10" s="26" t="s">
        <v>30</v>
      </c>
      <c r="AR10" s="21"/>
      <c r="BE10" s="30"/>
      <c r="BS10" s="18" t="s">
        <v>18</v>
      </c>
    </row>
    <row r="11" s="1" customFormat="1" ht="18.48" customHeight="1">
      <c r="B11" s="21"/>
      <c r="E11" s="26" t="s">
        <v>31</v>
      </c>
      <c r="AK11" s="31" t="s">
        <v>32</v>
      </c>
      <c r="AN11" s="26" t="s">
        <v>1</v>
      </c>
      <c r="AR11" s="21"/>
      <c r="BE11" s="30"/>
      <c r="BS11" s="18" t="s">
        <v>18</v>
      </c>
    </row>
    <row r="12" s="1" customFormat="1" ht="6.96" customHeight="1">
      <c r="B12" s="21"/>
      <c r="AR12" s="21"/>
      <c r="BE12" s="30"/>
      <c r="BS12" s="18" t="s">
        <v>18</v>
      </c>
    </row>
    <row r="13" s="1" customFormat="1" ht="12" customHeight="1">
      <c r="B13" s="21"/>
      <c r="D13" s="31" t="s">
        <v>33</v>
      </c>
      <c r="AK13" s="31" t="s">
        <v>29</v>
      </c>
      <c r="AN13" s="33" t="s">
        <v>34</v>
      </c>
      <c r="AR13" s="21"/>
      <c r="BE13" s="30"/>
      <c r="BS13" s="18" t="s">
        <v>18</v>
      </c>
    </row>
    <row r="14">
      <c r="B14" s="21"/>
      <c r="E14" s="33" t="s">
        <v>34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32</v>
      </c>
      <c r="AN14" s="33" t="s">
        <v>34</v>
      </c>
      <c r="AR14" s="21"/>
      <c r="BE14" s="30"/>
      <c r="BS14" s="18" t="s">
        <v>18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35</v>
      </c>
      <c r="AK16" s="31" t="s">
        <v>29</v>
      </c>
      <c r="AN16" s="26" t="s">
        <v>36</v>
      </c>
      <c r="AR16" s="21"/>
      <c r="BE16" s="30"/>
      <c r="BS16" s="18" t="s">
        <v>3</v>
      </c>
    </row>
    <row r="17" s="1" customFormat="1" ht="18.48" customHeight="1">
      <c r="B17" s="21"/>
      <c r="E17" s="26" t="s">
        <v>37</v>
      </c>
      <c r="AK17" s="31" t="s">
        <v>32</v>
      </c>
      <c r="AN17" s="26" t="s">
        <v>1</v>
      </c>
      <c r="AR17" s="21"/>
      <c r="BE17" s="30"/>
      <c r="BS17" s="18" t="s">
        <v>38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39</v>
      </c>
      <c r="AK19" s="31" t="s">
        <v>29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40</v>
      </c>
      <c r="AK20" s="31" t="s">
        <v>32</v>
      </c>
      <c r="AN20" s="26" t="s">
        <v>1</v>
      </c>
      <c r="AR20" s="21"/>
      <c r="BE20" s="30"/>
      <c r="BS20" s="18" t="s">
        <v>38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41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42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43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44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45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46</v>
      </c>
      <c r="E29" s="3"/>
      <c r="F29" s="31" t="s">
        <v>47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48</v>
      </c>
      <c r="G30" s="3"/>
      <c r="H30" s="3"/>
      <c r="I30" s="3"/>
      <c r="J30" s="3"/>
      <c r="K30" s="3"/>
      <c r="L30" s="44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49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50</v>
      </c>
      <c r="G32" s="3"/>
      <c r="H32" s="3"/>
      <c r="I32" s="3"/>
      <c r="J32" s="3"/>
      <c r="K32" s="3"/>
      <c r="L32" s="44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51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52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53</v>
      </c>
      <c r="U35" s="49"/>
      <c r="V35" s="49"/>
      <c r="W35" s="49"/>
      <c r="X35" s="51" t="s">
        <v>54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55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56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57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58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57</v>
      </c>
      <c r="AI60" s="40"/>
      <c r="AJ60" s="40"/>
      <c r="AK60" s="40"/>
      <c r="AL60" s="40"/>
      <c r="AM60" s="57" t="s">
        <v>58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59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60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57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58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57</v>
      </c>
      <c r="AI75" s="40"/>
      <c r="AJ75" s="40"/>
      <c r="AK75" s="40"/>
      <c r="AL75" s="40"/>
      <c r="AM75" s="57" t="s">
        <v>58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61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062021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Rekonstrukce bytů Velké náměstí 366, Králíky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22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>Králíky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24</v>
      </c>
      <c r="AJ87" s="37"/>
      <c r="AK87" s="37"/>
      <c r="AL87" s="37"/>
      <c r="AM87" s="68" t="str">
        <f>IF(AN8= "","",AN8)</f>
        <v>7. 10. 2021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28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Město Králíky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35</v>
      </c>
      <c r="AJ89" s="37"/>
      <c r="AK89" s="37"/>
      <c r="AL89" s="37"/>
      <c r="AM89" s="69" t="str">
        <f>IF(E17="","",E17)</f>
        <v>Ing. Pavel Švestka</v>
      </c>
      <c r="AN89" s="4"/>
      <c r="AO89" s="4"/>
      <c r="AP89" s="4"/>
      <c r="AQ89" s="37"/>
      <c r="AR89" s="38"/>
      <c r="AS89" s="70" t="s">
        <v>62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33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39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63</v>
      </c>
      <c r="D92" s="79"/>
      <c r="E92" s="79"/>
      <c r="F92" s="79"/>
      <c r="G92" s="79"/>
      <c r="H92" s="80"/>
      <c r="I92" s="81" t="s">
        <v>64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65</v>
      </c>
      <c r="AH92" s="79"/>
      <c r="AI92" s="79"/>
      <c r="AJ92" s="79"/>
      <c r="AK92" s="79"/>
      <c r="AL92" s="79"/>
      <c r="AM92" s="79"/>
      <c r="AN92" s="81" t="s">
        <v>66</v>
      </c>
      <c r="AO92" s="79"/>
      <c r="AP92" s="83"/>
      <c r="AQ92" s="84" t="s">
        <v>67</v>
      </c>
      <c r="AR92" s="38"/>
      <c r="AS92" s="85" t="s">
        <v>68</v>
      </c>
      <c r="AT92" s="86" t="s">
        <v>69</v>
      </c>
      <c r="AU92" s="86" t="s">
        <v>70</v>
      </c>
      <c r="AV92" s="86" t="s">
        <v>71</v>
      </c>
      <c r="AW92" s="86" t="s">
        <v>72</v>
      </c>
      <c r="AX92" s="86" t="s">
        <v>73</v>
      </c>
      <c r="AY92" s="86" t="s">
        <v>74</v>
      </c>
      <c r="AZ92" s="86" t="s">
        <v>75</v>
      </c>
      <c r="BA92" s="86" t="s">
        <v>76</v>
      </c>
      <c r="BB92" s="86" t="s">
        <v>77</v>
      </c>
      <c r="BC92" s="86" t="s">
        <v>78</v>
      </c>
      <c r="BD92" s="87" t="s">
        <v>79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80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ROUND(SUM(AG95:AG100),2)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ROUND(SUM(AS95:AS100),2)</f>
        <v>0</v>
      </c>
      <c r="AT94" s="98">
        <f>ROUND(SUM(AV94:AW94),2)</f>
        <v>0</v>
      </c>
      <c r="AU94" s="99">
        <f>ROUND(SUM(AU95:AU100),5)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ROUND(SUM(AZ95:AZ100),2)</f>
        <v>0</v>
      </c>
      <c r="BA94" s="98">
        <f>ROUND(SUM(BA95:BA100),2)</f>
        <v>0</v>
      </c>
      <c r="BB94" s="98">
        <f>ROUND(SUM(BB95:BB100),2)</f>
        <v>0</v>
      </c>
      <c r="BC94" s="98">
        <f>ROUND(SUM(BC95:BC100),2)</f>
        <v>0</v>
      </c>
      <c r="BD94" s="100">
        <f>ROUND(SUM(BD95:BD100),2)</f>
        <v>0</v>
      </c>
      <c r="BE94" s="6"/>
      <c r="BS94" s="101" t="s">
        <v>81</v>
      </c>
      <c r="BT94" s="101" t="s">
        <v>82</v>
      </c>
      <c r="BU94" s="102" t="s">
        <v>83</v>
      </c>
      <c r="BV94" s="101" t="s">
        <v>84</v>
      </c>
      <c r="BW94" s="101" t="s">
        <v>4</v>
      </c>
      <c r="BX94" s="101" t="s">
        <v>85</v>
      </c>
      <c r="CL94" s="101" t="s">
        <v>1</v>
      </c>
    </row>
    <row r="95" s="7" customFormat="1" ht="24.75" customHeight="1">
      <c r="A95" s="103" t="s">
        <v>86</v>
      </c>
      <c r="B95" s="104"/>
      <c r="C95" s="105"/>
      <c r="D95" s="106" t="s">
        <v>87</v>
      </c>
      <c r="E95" s="106"/>
      <c r="F95" s="106"/>
      <c r="G95" s="106"/>
      <c r="H95" s="106"/>
      <c r="I95" s="107"/>
      <c r="J95" s="106" t="s">
        <v>88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'072019-A - STAVEBNÍ ČÁST'!J30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89</v>
      </c>
      <c r="AR95" s="104"/>
      <c r="AS95" s="110">
        <v>0</v>
      </c>
      <c r="AT95" s="111">
        <f>ROUND(SUM(AV95:AW95),2)</f>
        <v>0</v>
      </c>
      <c r="AU95" s="112">
        <f>'072019-A - STAVEBNÍ ČÁST'!P138</f>
        <v>0</v>
      </c>
      <c r="AV95" s="111">
        <f>'072019-A - STAVEBNÍ ČÁST'!J33</f>
        <v>0</v>
      </c>
      <c r="AW95" s="111">
        <f>'072019-A - STAVEBNÍ ČÁST'!J34</f>
        <v>0</v>
      </c>
      <c r="AX95" s="111">
        <f>'072019-A - STAVEBNÍ ČÁST'!J35</f>
        <v>0</v>
      </c>
      <c r="AY95" s="111">
        <f>'072019-A - STAVEBNÍ ČÁST'!J36</f>
        <v>0</v>
      </c>
      <c r="AZ95" s="111">
        <f>'072019-A - STAVEBNÍ ČÁST'!F33</f>
        <v>0</v>
      </c>
      <c r="BA95" s="111">
        <f>'072019-A - STAVEBNÍ ČÁST'!F34</f>
        <v>0</v>
      </c>
      <c r="BB95" s="111">
        <f>'072019-A - STAVEBNÍ ČÁST'!F35</f>
        <v>0</v>
      </c>
      <c r="BC95" s="111">
        <f>'072019-A - STAVEBNÍ ČÁST'!F36</f>
        <v>0</v>
      </c>
      <c r="BD95" s="113">
        <f>'072019-A - STAVEBNÍ ČÁST'!F37</f>
        <v>0</v>
      </c>
      <c r="BE95" s="7"/>
      <c r="BT95" s="114" t="s">
        <v>21</v>
      </c>
      <c r="BV95" s="114" t="s">
        <v>84</v>
      </c>
      <c r="BW95" s="114" t="s">
        <v>90</v>
      </c>
      <c r="BX95" s="114" t="s">
        <v>4</v>
      </c>
      <c r="CL95" s="114" t="s">
        <v>1</v>
      </c>
      <c r="CM95" s="114" t="s">
        <v>21</v>
      </c>
    </row>
    <row r="96" s="7" customFormat="1" ht="24.75" customHeight="1">
      <c r="A96" s="103" t="s">
        <v>86</v>
      </c>
      <c r="B96" s="104"/>
      <c r="C96" s="105"/>
      <c r="D96" s="106" t="s">
        <v>91</v>
      </c>
      <c r="E96" s="106"/>
      <c r="F96" s="106"/>
      <c r="G96" s="106"/>
      <c r="H96" s="106"/>
      <c r="I96" s="107"/>
      <c r="J96" s="106" t="s">
        <v>92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'072019-C - ZTI'!J30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89</v>
      </c>
      <c r="AR96" s="104"/>
      <c r="AS96" s="110">
        <v>0</v>
      </c>
      <c r="AT96" s="111">
        <f>ROUND(SUM(AV96:AW96),2)</f>
        <v>0</v>
      </c>
      <c r="AU96" s="112">
        <f>'072019-C - ZTI'!P124</f>
        <v>0</v>
      </c>
      <c r="AV96" s="111">
        <f>'072019-C - ZTI'!J33</f>
        <v>0</v>
      </c>
      <c r="AW96" s="111">
        <f>'072019-C - ZTI'!J34</f>
        <v>0</v>
      </c>
      <c r="AX96" s="111">
        <f>'072019-C - ZTI'!J35</f>
        <v>0</v>
      </c>
      <c r="AY96" s="111">
        <f>'072019-C - ZTI'!J36</f>
        <v>0</v>
      </c>
      <c r="AZ96" s="111">
        <f>'072019-C - ZTI'!F33</f>
        <v>0</v>
      </c>
      <c r="BA96" s="111">
        <f>'072019-C - ZTI'!F34</f>
        <v>0</v>
      </c>
      <c r="BB96" s="111">
        <f>'072019-C - ZTI'!F35</f>
        <v>0</v>
      </c>
      <c r="BC96" s="111">
        <f>'072019-C - ZTI'!F36</f>
        <v>0</v>
      </c>
      <c r="BD96" s="113">
        <f>'072019-C - ZTI'!F37</f>
        <v>0</v>
      </c>
      <c r="BE96" s="7"/>
      <c r="BT96" s="114" t="s">
        <v>21</v>
      </c>
      <c r="BV96" s="114" t="s">
        <v>84</v>
      </c>
      <c r="BW96" s="114" t="s">
        <v>93</v>
      </c>
      <c r="BX96" s="114" t="s">
        <v>4</v>
      </c>
      <c r="CL96" s="114" t="s">
        <v>1</v>
      </c>
      <c r="CM96" s="114" t="s">
        <v>21</v>
      </c>
    </row>
    <row r="97" s="7" customFormat="1" ht="24.75" customHeight="1">
      <c r="A97" s="103" t="s">
        <v>86</v>
      </c>
      <c r="B97" s="104"/>
      <c r="C97" s="105"/>
      <c r="D97" s="106" t="s">
        <v>94</v>
      </c>
      <c r="E97" s="106"/>
      <c r="F97" s="106"/>
      <c r="G97" s="106"/>
      <c r="H97" s="106"/>
      <c r="I97" s="107"/>
      <c r="J97" s="106" t="s">
        <v>95</v>
      </c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8">
        <f>'072019-D - VZDUCHOTECHNIKA'!J30</f>
        <v>0</v>
      </c>
      <c r="AH97" s="107"/>
      <c r="AI97" s="107"/>
      <c r="AJ97" s="107"/>
      <c r="AK97" s="107"/>
      <c r="AL97" s="107"/>
      <c r="AM97" s="107"/>
      <c r="AN97" s="108">
        <f>SUM(AG97,AT97)</f>
        <v>0</v>
      </c>
      <c r="AO97" s="107"/>
      <c r="AP97" s="107"/>
      <c r="AQ97" s="109" t="s">
        <v>89</v>
      </c>
      <c r="AR97" s="104"/>
      <c r="AS97" s="110">
        <v>0</v>
      </c>
      <c r="AT97" s="111">
        <f>ROUND(SUM(AV97:AW97),2)</f>
        <v>0</v>
      </c>
      <c r="AU97" s="112">
        <f>'072019-D - VZDUCHOTECHNIKA'!P119</f>
        <v>0</v>
      </c>
      <c r="AV97" s="111">
        <f>'072019-D - VZDUCHOTECHNIKA'!J33</f>
        <v>0</v>
      </c>
      <c r="AW97" s="111">
        <f>'072019-D - VZDUCHOTECHNIKA'!J34</f>
        <v>0</v>
      </c>
      <c r="AX97" s="111">
        <f>'072019-D - VZDUCHOTECHNIKA'!J35</f>
        <v>0</v>
      </c>
      <c r="AY97" s="111">
        <f>'072019-D - VZDUCHOTECHNIKA'!J36</f>
        <v>0</v>
      </c>
      <c r="AZ97" s="111">
        <f>'072019-D - VZDUCHOTECHNIKA'!F33</f>
        <v>0</v>
      </c>
      <c r="BA97" s="111">
        <f>'072019-D - VZDUCHOTECHNIKA'!F34</f>
        <v>0</v>
      </c>
      <c r="BB97" s="111">
        <f>'072019-D - VZDUCHOTECHNIKA'!F35</f>
        <v>0</v>
      </c>
      <c r="BC97" s="111">
        <f>'072019-D - VZDUCHOTECHNIKA'!F36</f>
        <v>0</v>
      </c>
      <c r="BD97" s="113">
        <f>'072019-D - VZDUCHOTECHNIKA'!F37</f>
        <v>0</v>
      </c>
      <c r="BE97" s="7"/>
      <c r="BT97" s="114" t="s">
        <v>21</v>
      </c>
      <c r="BV97" s="114" t="s">
        <v>84</v>
      </c>
      <c r="BW97" s="114" t="s">
        <v>96</v>
      </c>
      <c r="BX97" s="114" t="s">
        <v>4</v>
      </c>
      <c r="CL97" s="114" t="s">
        <v>1</v>
      </c>
      <c r="CM97" s="114" t="s">
        <v>21</v>
      </c>
    </row>
    <row r="98" s="7" customFormat="1" ht="24.75" customHeight="1">
      <c r="A98" s="103" t="s">
        <v>86</v>
      </c>
      <c r="B98" s="104"/>
      <c r="C98" s="105"/>
      <c r="D98" s="106" t="s">
        <v>97</v>
      </c>
      <c r="E98" s="106"/>
      <c r="F98" s="106"/>
      <c r="G98" s="106"/>
      <c r="H98" s="106"/>
      <c r="I98" s="107"/>
      <c r="J98" s="106" t="s">
        <v>98</v>
      </c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8">
        <f>'072019-E - VYTÁPĚNÍ'!J30</f>
        <v>0</v>
      </c>
      <c r="AH98" s="107"/>
      <c r="AI98" s="107"/>
      <c r="AJ98" s="107"/>
      <c r="AK98" s="107"/>
      <c r="AL98" s="107"/>
      <c r="AM98" s="107"/>
      <c r="AN98" s="108">
        <f>SUM(AG98,AT98)</f>
        <v>0</v>
      </c>
      <c r="AO98" s="107"/>
      <c r="AP98" s="107"/>
      <c r="AQ98" s="109" t="s">
        <v>89</v>
      </c>
      <c r="AR98" s="104"/>
      <c r="AS98" s="110">
        <v>0</v>
      </c>
      <c r="AT98" s="111">
        <f>ROUND(SUM(AV98:AW98),2)</f>
        <v>0</v>
      </c>
      <c r="AU98" s="112">
        <f>'072019-E - VYTÁPĚNÍ'!P121</f>
        <v>0</v>
      </c>
      <c r="AV98" s="111">
        <f>'072019-E - VYTÁPĚNÍ'!J33</f>
        <v>0</v>
      </c>
      <c r="AW98" s="111">
        <f>'072019-E - VYTÁPĚNÍ'!J34</f>
        <v>0</v>
      </c>
      <c r="AX98" s="111">
        <f>'072019-E - VYTÁPĚNÍ'!J35</f>
        <v>0</v>
      </c>
      <c r="AY98" s="111">
        <f>'072019-E - VYTÁPĚNÍ'!J36</f>
        <v>0</v>
      </c>
      <c r="AZ98" s="111">
        <f>'072019-E - VYTÁPĚNÍ'!F33</f>
        <v>0</v>
      </c>
      <c r="BA98" s="111">
        <f>'072019-E - VYTÁPĚNÍ'!F34</f>
        <v>0</v>
      </c>
      <c r="BB98" s="111">
        <f>'072019-E - VYTÁPĚNÍ'!F35</f>
        <v>0</v>
      </c>
      <c r="BC98" s="111">
        <f>'072019-E - VYTÁPĚNÍ'!F36</f>
        <v>0</v>
      </c>
      <c r="BD98" s="113">
        <f>'072019-E - VYTÁPĚNÍ'!F37</f>
        <v>0</v>
      </c>
      <c r="BE98" s="7"/>
      <c r="BT98" s="114" t="s">
        <v>21</v>
      </c>
      <c r="BV98" s="114" t="s">
        <v>84</v>
      </c>
      <c r="BW98" s="114" t="s">
        <v>99</v>
      </c>
      <c r="BX98" s="114" t="s">
        <v>4</v>
      </c>
      <c r="CL98" s="114" t="s">
        <v>1</v>
      </c>
      <c r="CM98" s="114" t="s">
        <v>21</v>
      </c>
    </row>
    <row r="99" s="7" customFormat="1" ht="24.75" customHeight="1">
      <c r="A99" s="103" t="s">
        <v>86</v>
      </c>
      <c r="B99" s="104"/>
      <c r="C99" s="105"/>
      <c r="D99" s="106" t="s">
        <v>100</v>
      </c>
      <c r="E99" s="106"/>
      <c r="F99" s="106"/>
      <c r="G99" s="106"/>
      <c r="H99" s="106"/>
      <c r="I99" s="107"/>
      <c r="J99" s="106" t="s">
        <v>101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8">
        <f>'072019-F - PLYN'!J30</f>
        <v>0</v>
      </c>
      <c r="AH99" s="107"/>
      <c r="AI99" s="107"/>
      <c r="AJ99" s="107"/>
      <c r="AK99" s="107"/>
      <c r="AL99" s="107"/>
      <c r="AM99" s="107"/>
      <c r="AN99" s="108">
        <f>SUM(AG99,AT99)</f>
        <v>0</v>
      </c>
      <c r="AO99" s="107"/>
      <c r="AP99" s="107"/>
      <c r="AQ99" s="109" t="s">
        <v>89</v>
      </c>
      <c r="AR99" s="104"/>
      <c r="AS99" s="110">
        <v>0</v>
      </c>
      <c r="AT99" s="111">
        <f>ROUND(SUM(AV99:AW99),2)</f>
        <v>0</v>
      </c>
      <c r="AU99" s="112">
        <f>'072019-F - PLYN'!P118</f>
        <v>0</v>
      </c>
      <c r="AV99" s="111">
        <f>'072019-F - PLYN'!J33</f>
        <v>0</v>
      </c>
      <c r="AW99" s="111">
        <f>'072019-F - PLYN'!J34</f>
        <v>0</v>
      </c>
      <c r="AX99" s="111">
        <f>'072019-F - PLYN'!J35</f>
        <v>0</v>
      </c>
      <c r="AY99" s="111">
        <f>'072019-F - PLYN'!J36</f>
        <v>0</v>
      </c>
      <c r="AZ99" s="111">
        <f>'072019-F - PLYN'!F33</f>
        <v>0</v>
      </c>
      <c r="BA99" s="111">
        <f>'072019-F - PLYN'!F34</f>
        <v>0</v>
      </c>
      <c r="BB99" s="111">
        <f>'072019-F - PLYN'!F35</f>
        <v>0</v>
      </c>
      <c r="BC99" s="111">
        <f>'072019-F - PLYN'!F36</f>
        <v>0</v>
      </c>
      <c r="BD99" s="113">
        <f>'072019-F - PLYN'!F37</f>
        <v>0</v>
      </c>
      <c r="BE99" s="7"/>
      <c r="BT99" s="114" t="s">
        <v>21</v>
      </c>
      <c r="BV99" s="114" t="s">
        <v>84</v>
      </c>
      <c r="BW99" s="114" t="s">
        <v>102</v>
      </c>
      <c r="BX99" s="114" t="s">
        <v>4</v>
      </c>
      <c r="CL99" s="114" t="s">
        <v>1</v>
      </c>
      <c r="CM99" s="114" t="s">
        <v>21</v>
      </c>
    </row>
    <row r="100" s="7" customFormat="1" ht="24.75" customHeight="1">
      <c r="A100" s="103" t="s">
        <v>86</v>
      </c>
      <c r="B100" s="104"/>
      <c r="C100" s="105"/>
      <c r="D100" s="106" t="s">
        <v>103</v>
      </c>
      <c r="E100" s="106"/>
      <c r="F100" s="106"/>
      <c r="G100" s="106"/>
      <c r="H100" s="106"/>
      <c r="I100" s="107"/>
      <c r="J100" s="106" t="s">
        <v>104</v>
      </c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8">
        <f>'072019-B - ELEKTROINSTALACE'!J30</f>
        <v>0</v>
      </c>
      <c r="AH100" s="107"/>
      <c r="AI100" s="107"/>
      <c r="AJ100" s="107"/>
      <c r="AK100" s="107"/>
      <c r="AL100" s="107"/>
      <c r="AM100" s="107"/>
      <c r="AN100" s="108">
        <f>SUM(AG100,AT100)</f>
        <v>0</v>
      </c>
      <c r="AO100" s="107"/>
      <c r="AP100" s="107"/>
      <c r="AQ100" s="109" t="s">
        <v>89</v>
      </c>
      <c r="AR100" s="104"/>
      <c r="AS100" s="115">
        <v>0</v>
      </c>
      <c r="AT100" s="116">
        <f>ROUND(SUM(AV100:AW100),2)</f>
        <v>0</v>
      </c>
      <c r="AU100" s="117">
        <f>'072019-B - ELEKTROINSTALACE'!P118</f>
        <v>0</v>
      </c>
      <c r="AV100" s="116">
        <f>'072019-B - ELEKTROINSTALACE'!J33</f>
        <v>0</v>
      </c>
      <c r="AW100" s="116">
        <f>'072019-B - ELEKTROINSTALACE'!J34</f>
        <v>0</v>
      </c>
      <c r="AX100" s="116">
        <f>'072019-B - ELEKTROINSTALACE'!J35</f>
        <v>0</v>
      </c>
      <c r="AY100" s="116">
        <f>'072019-B - ELEKTROINSTALACE'!J36</f>
        <v>0</v>
      </c>
      <c r="AZ100" s="116">
        <f>'072019-B - ELEKTROINSTALACE'!F33</f>
        <v>0</v>
      </c>
      <c r="BA100" s="116">
        <f>'072019-B - ELEKTROINSTALACE'!F34</f>
        <v>0</v>
      </c>
      <c r="BB100" s="116">
        <f>'072019-B - ELEKTROINSTALACE'!F35</f>
        <v>0</v>
      </c>
      <c r="BC100" s="116">
        <f>'072019-B - ELEKTROINSTALACE'!F36</f>
        <v>0</v>
      </c>
      <c r="BD100" s="118">
        <f>'072019-B - ELEKTROINSTALACE'!F37</f>
        <v>0</v>
      </c>
      <c r="BE100" s="7"/>
      <c r="BT100" s="114" t="s">
        <v>21</v>
      </c>
      <c r="BV100" s="114" t="s">
        <v>84</v>
      </c>
      <c r="BW100" s="114" t="s">
        <v>105</v>
      </c>
      <c r="BX100" s="114" t="s">
        <v>4</v>
      </c>
      <c r="CL100" s="114" t="s">
        <v>1</v>
      </c>
      <c r="CM100" s="114" t="s">
        <v>21</v>
      </c>
    </row>
    <row r="101" s="2" customFormat="1" ht="30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8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</row>
    <row r="102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38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</sheetData>
  <mergeCells count="62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72019-A - STAVEBNÍ ČÁST'!C2" display="/"/>
    <hyperlink ref="A96" location="'072019-C - ZTI'!C2" display="/"/>
    <hyperlink ref="A97" location="'072019-D - VZDUCHOTECHNIKA'!C2" display="/"/>
    <hyperlink ref="A98" location="'072019-E - VYTÁPĚNÍ'!C2" display="/"/>
    <hyperlink ref="A99" location="'072019-F - PLYN'!C2" display="/"/>
    <hyperlink ref="A100" location="'072019-B - ELEKTROINSTALA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21</v>
      </c>
    </row>
    <row r="4" hidden="1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Rekonstrukce bytů Velké náměstí 366, Králíky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108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19</v>
      </c>
      <c r="E11" s="37"/>
      <c r="F11" s="26" t="s">
        <v>1</v>
      </c>
      <c r="G11" s="37"/>
      <c r="H11" s="37"/>
      <c r="I11" s="31" t="s">
        <v>20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22</v>
      </c>
      <c r="E12" s="37"/>
      <c r="F12" s="26" t="s">
        <v>23</v>
      </c>
      <c r="G12" s="37"/>
      <c r="H12" s="37"/>
      <c r="I12" s="31" t="s">
        <v>24</v>
      </c>
      <c r="J12" s="68" t="str">
        <f>'Rekapitulace stavby'!AN8</f>
        <v>7. 10. 2021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28</v>
      </c>
      <c r="E14" s="37"/>
      <c r="F14" s="37"/>
      <c r="G14" s="37"/>
      <c r="H14" s="37"/>
      <c r="I14" s="31" t="s">
        <v>29</v>
      </c>
      <c r="J14" s="26" t="s">
        <v>30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">
        <v>31</v>
      </c>
      <c r="F15" s="37"/>
      <c r="G15" s="37"/>
      <c r="H15" s="37"/>
      <c r="I15" s="31" t="s">
        <v>32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33</v>
      </c>
      <c r="E17" s="37"/>
      <c r="F17" s="37"/>
      <c r="G17" s="37"/>
      <c r="H17" s="37"/>
      <c r="I17" s="31" t="s">
        <v>29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32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35</v>
      </c>
      <c r="E20" s="37"/>
      <c r="F20" s="37"/>
      <c r="G20" s="37"/>
      <c r="H20" s="37"/>
      <c r="I20" s="31" t="s">
        <v>29</v>
      </c>
      <c r="J20" s="26" t="s">
        <v>36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">
        <v>37</v>
      </c>
      <c r="F21" s="37"/>
      <c r="G21" s="37"/>
      <c r="H21" s="37"/>
      <c r="I21" s="31" t="s">
        <v>32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39</v>
      </c>
      <c r="E23" s="37"/>
      <c r="F23" s="37"/>
      <c r="G23" s="37"/>
      <c r="H23" s="37"/>
      <c r="I23" s="31" t="s">
        <v>29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32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41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42</v>
      </c>
      <c r="E30" s="37"/>
      <c r="F30" s="37"/>
      <c r="G30" s="37"/>
      <c r="H30" s="37"/>
      <c r="I30" s="37"/>
      <c r="J30" s="95">
        <f>ROUND(J138,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44</v>
      </c>
      <c r="G32" s="37"/>
      <c r="H32" s="37"/>
      <c r="I32" s="42" t="s">
        <v>43</v>
      </c>
      <c r="J32" s="42" t="s">
        <v>45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46</v>
      </c>
      <c r="E33" s="31" t="s">
        <v>47</v>
      </c>
      <c r="F33" s="126">
        <f>ROUND((SUM(BE138:BE432)),  2)</f>
        <v>0</v>
      </c>
      <c r="G33" s="37"/>
      <c r="H33" s="37"/>
      <c r="I33" s="127">
        <v>0.20999999999999999</v>
      </c>
      <c r="J33" s="126">
        <f>ROUND(((SUM(BE138:BE432))*I33),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48</v>
      </c>
      <c r="F34" s="126">
        <f>ROUND((SUM(BF138:BF432)),  2)</f>
        <v>0</v>
      </c>
      <c r="G34" s="37"/>
      <c r="H34" s="37"/>
      <c r="I34" s="127">
        <v>0.14999999999999999</v>
      </c>
      <c r="J34" s="126">
        <f>ROUND(((SUM(BF138:BF432))*I34),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49</v>
      </c>
      <c r="F35" s="126">
        <f>ROUND((SUM(BG138:BG432)),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50</v>
      </c>
      <c r="F36" s="126">
        <f>ROUND((SUM(BH138:BH432)),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51</v>
      </c>
      <c r="F37" s="126">
        <f>ROUND((SUM(BI138:BI432)),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52</v>
      </c>
      <c r="E39" s="80"/>
      <c r="F39" s="80"/>
      <c r="G39" s="130" t="s">
        <v>53</v>
      </c>
      <c r="H39" s="131" t="s">
        <v>54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55</v>
      </c>
      <c r="E50" s="56"/>
      <c r="F50" s="56"/>
      <c r="G50" s="55" t="s">
        <v>56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57</v>
      </c>
      <c r="E61" s="40"/>
      <c r="F61" s="134" t="s">
        <v>58</v>
      </c>
      <c r="G61" s="57" t="s">
        <v>57</v>
      </c>
      <c r="H61" s="40"/>
      <c r="I61" s="40"/>
      <c r="J61" s="135" t="s">
        <v>58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59</v>
      </c>
      <c r="E65" s="58"/>
      <c r="F65" s="58"/>
      <c r="G65" s="55" t="s">
        <v>60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57</v>
      </c>
      <c r="E76" s="40"/>
      <c r="F76" s="134" t="s">
        <v>58</v>
      </c>
      <c r="G76" s="57" t="s">
        <v>57</v>
      </c>
      <c r="H76" s="40"/>
      <c r="I76" s="40"/>
      <c r="J76" s="135" t="s">
        <v>58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Rekonstrukce bytů Velké náměstí 366, Králíky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072019-A - STAVEBNÍ ČÁST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22</v>
      </c>
      <c r="D89" s="37"/>
      <c r="E89" s="37"/>
      <c r="F89" s="26" t="str">
        <f>F12</f>
        <v>Králíky</v>
      </c>
      <c r="G89" s="37"/>
      <c r="H89" s="37"/>
      <c r="I89" s="31" t="s">
        <v>24</v>
      </c>
      <c r="J89" s="68" t="str">
        <f>IF(J12="","",J12)</f>
        <v>7. 10. 2021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28</v>
      </c>
      <c r="D91" s="37"/>
      <c r="E91" s="37"/>
      <c r="F91" s="26" t="str">
        <f>E15</f>
        <v>Město Králíky</v>
      </c>
      <c r="G91" s="37"/>
      <c r="H91" s="37"/>
      <c r="I91" s="31" t="s">
        <v>35</v>
      </c>
      <c r="J91" s="35" t="str">
        <f>E21</f>
        <v>Ing. Pavel Švestka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33</v>
      </c>
      <c r="D92" s="37"/>
      <c r="E92" s="37"/>
      <c r="F92" s="26" t="str">
        <f>IF(E18="","",E18)</f>
        <v>Vyplň údaj</v>
      </c>
      <c r="G92" s="37"/>
      <c r="H92" s="37"/>
      <c r="I92" s="31" t="s">
        <v>39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J138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hidden="1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J139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3"/>
      <c r="C98" s="10"/>
      <c r="D98" s="144" t="s">
        <v>115</v>
      </c>
      <c r="E98" s="145"/>
      <c r="F98" s="145"/>
      <c r="G98" s="145"/>
      <c r="H98" s="145"/>
      <c r="I98" s="145"/>
      <c r="J98" s="146">
        <f>J140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4.88" customHeight="1">
      <c r="A99" s="10"/>
      <c r="B99" s="143"/>
      <c r="C99" s="10"/>
      <c r="D99" s="144" t="s">
        <v>116</v>
      </c>
      <c r="E99" s="145"/>
      <c r="F99" s="145"/>
      <c r="G99" s="145"/>
      <c r="H99" s="145"/>
      <c r="I99" s="145"/>
      <c r="J99" s="146">
        <f>J154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3"/>
      <c r="C100" s="10"/>
      <c r="D100" s="144" t="s">
        <v>117</v>
      </c>
      <c r="E100" s="145"/>
      <c r="F100" s="145"/>
      <c r="G100" s="145"/>
      <c r="H100" s="145"/>
      <c r="I100" s="145"/>
      <c r="J100" s="146">
        <f>J157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3"/>
      <c r="C101" s="10"/>
      <c r="D101" s="144" t="s">
        <v>118</v>
      </c>
      <c r="E101" s="145"/>
      <c r="F101" s="145"/>
      <c r="G101" s="145"/>
      <c r="H101" s="145"/>
      <c r="I101" s="145"/>
      <c r="J101" s="146">
        <f>J192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3"/>
      <c r="C102" s="10"/>
      <c r="D102" s="144" t="s">
        <v>119</v>
      </c>
      <c r="E102" s="145"/>
      <c r="F102" s="145"/>
      <c r="G102" s="145"/>
      <c r="H102" s="145"/>
      <c r="I102" s="145"/>
      <c r="J102" s="146">
        <f>J220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3"/>
      <c r="C103" s="10"/>
      <c r="D103" s="144" t="s">
        <v>120</v>
      </c>
      <c r="E103" s="145"/>
      <c r="F103" s="145"/>
      <c r="G103" s="145"/>
      <c r="H103" s="145"/>
      <c r="I103" s="145"/>
      <c r="J103" s="146">
        <f>J228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39"/>
      <c r="C104" s="9"/>
      <c r="D104" s="140" t="s">
        <v>121</v>
      </c>
      <c r="E104" s="141"/>
      <c r="F104" s="141"/>
      <c r="G104" s="141"/>
      <c r="H104" s="141"/>
      <c r="I104" s="141"/>
      <c r="J104" s="142">
        <f>J230</f>
        <v>0</v>
      </c>
      <c r="K104" s="9"/>
      <c r="L104" s="13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43"/>
      <c r="C105" s="10"/>
      <c r="D105" s="144" t="s">
        <v>122</v>
      </c>
      <c r="E105" s="145"/>
      <c r="F105" s="145"/>
      <c r="G105" s="145"/>
      <c r="H105" s="145"/>
      <c r="I105" s="145"/>
      <c r="J105" s="146">
        <f>J231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43"/>
      <c r="C106" s="10"/>
      <c r="D106" s="144" t="s">
        <v>123</v>
      </c>
      <c r="E106" s="145"/>
      <c r="F106" s="145"/>
      <c r="G106" s="145"/>
      <c r="H106" s="145"/>
      <c r="I106" s="145"/>
      <c r="J106" s="146">
        <f>J244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3"/>
      <c r="C107" s="10"/>
      <c r="D107" s="144" t="s">
        <v>124</v>
      </c>
      <c r="E107" s="145"/>
      <c r="F107" s="145"/>
      <c r="G107" s="145"/>
      <c r="H107" s="145"/>
      <c r="I107" s="145"/>
      <c r="J107" s="146">
        <f>J254</f>
        <v>0</v>
      </c>
      <c r="K107" s="10"/>
      <c r="L107" s="14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43"/>
      <c r="C108" s="10"/>
      <c r="D108" s="144" t="s">
        <v>125</v>
      </c>
      <c r="E108" s="145"/>
      <c r="F108" s="145"/>
      <c r="G108" s="145"/>
      <c r="H108" s="145"/>
      <c r="I108" s="145"/>
      <c r="J108" s="146">
        <f>J257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43"/>
      <c r="C109" s="10"/>
      <c r="D109" s="144" t="s">
        <v>126</v>
      </c>
      <c r="E109" s="145"/>
      <c r="F109" s="145"/>
      <c r="G109" s="145"/>
      <c r="H109" s="145"/>
      <c r="I109" s="145"/>
      <c r="J109" s="146">
        <f>J289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43"/>
      <c r="C110" s="10"/>
      <c r="D110" s="144" t="s">
        <v>127</v>
      </c>
      <c r="E110" s="145"/>
      <c r="F110" s="145"/>
      <c r="G110" s="145"/>
      <c r="H110" s="145"/>
      <c r="I110" s="145"/>
      <c r="J110" s="146">
        <f>J322</f>
        <v>0</v>
      </c>
      <c r="K110" s="10"/>
      <c r="L110" s="14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43"/>
      <c r="C111" s="10"/>
      <c r="D111" s="144" t="s">
        <v>128</v>
      </c>
      <c r="E111" s="145"/>
      <c r="F111" s="145"/>
      <c r="G111" s="145"/>
      <c r="H111" s="145"/>
      <c r="I111" s="145"/>
      <c r="J111" s="146">
        <f>J328</f>
        <v>0</v>
      </c>
      <c r="K111" s="10"/>
      <c r="L111" s="14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43"/>
      <c r="C112" s="10"/>
      <c r="D112" s="144" t="s">
        <v>129</v>
      </c>
      <c r="E112" s="145"/>
      <c r="F112" s="145"/>
      <c r="G112" s="145"/>
      <c r="H112" s="145"/>
      <c r="I112" s="145"/>
      <c r="J112" s="146">
        <f>J364</f>
        <v>0</v>
      </c>
      <c r="K112" s="10"/>
      <c r="L112" s="14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43"/>
      <c r="C113" s="10"/>
      <c r="D113" s="144" t="s">
        <v>130</v>
      </c>
      <c r="E113" s="145"/>
      <c r="F113" s="145"/>
      <c r="G113" s="145"/>
      <c r="H113" s="145"/>
      <c r="I113" s="145"/>
      <c r="J113" s="146">
        <f>J384</f>
        <v>0</v>
      </c>
      <c r="K113" s="10"/>
      <c r="L113" s="14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43"/>
      <c r="C114" s="10"/>
      <c r="D114" s="144" t="s">
        <v>131</v>
      </c>
      <c r="E114" s="145"/>
      <c r="F114" s="145"/>
      <c r="G114" s="145"/>
      <c r="H114" s="145"/>
      <c r="I114" s="145"/>
      <c r="J114" s="146">
        <f>J397</f>
        <v>0</v>
      </c>
      <c r="K114" s="10"/>
      <c r="L114" s="14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43"/>
      <c r="C115" s="10"/>
      <c r="D115" s="144" t="s">
        <v>132</v>
      </c>
      <c r="E115" s="145"/>
      <c r="F115" s="145"/>
      <c r="G115" s="145"/>
      <c r="H115" s="145"/>
      <c r="I115" s="145"/>
      <c r="J115" s="146">
        <f>J402</f>
        <v>0</v>
      </c>
      <c r="K115" s="10"/>
      <c r="L115" s="14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9" customFormat="1" ht="24.96" customHeight="1">
      <c r="A116" s="9"/>
      <c r="B116" s="139"/>
      <c r="C116" s="9"/>
      <c r="D116" s="140" t="s">
        <v>133</v>
      </c>
      <c r="E116" s="141"/>
      <c r="F116" s="141"/>
      <c r="G116" s="141"/>
      <c r="H116" s="141"/>
      <c r="I116" s="141"/>
      <c r="J116" s="142">
        <f>J428</f>
        <v>0</v>
      </c>
      <c r="K116" s="9"/>
      <c r="L116" s="13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hidden="1" s="9" customFormat="1" ht="24.96" customHeight="1">
      <c r="A117" s="9"/>
      <c r="B117" s="139"/>
      <c r="C117" s="9"/>
      <c r="D117" s="140" t="s">
        <v>134</v>
      </c>
      <c r="E117" s="141"/>
      <c r="F117" s="141"/>
      <c r="G117" s="141"/>
      <c r="H117" s="141"/>
      <c r="I117" s="141"/>
      <c r="J117" s="142">
        <f>J430</f>
        <v>0</v>
      </c>
      <c r="K117" s="9"/>
      <c r="L117" s="13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hidden="1" s="10" customFormat="1" ht="19.92" customHeight="1">
      <c r="A118" s="10"/>
      <c r="B118" s="143"/>
      <c r="C118" s="10"/>
      <c r="D118" s="144" t="s">
        <v>135</v>
      </c>
      <c r="E118" s="145"/>
      <c r="F118" s="145"/>
      <c r="G118" s="145"/>
      <c r="H118" s="145"/>
      <c r="I118" s="145"/>
      <c r="J118" s="146">
        <f>J431</f>
        <v>0</v>
      </c>
      <c r="K118" s="10"/>
      <c r="L118" s="14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hidden="1" s="2" customFormat="1" ht="21.84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hidden="1" s="2" customFormat="1" ht="6.96" customHeight="1">
      <c r="A120" s="37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hidden="1"/>
    <row r="122" hidden="1"/>
    <row r="123" hidden="1"/>
    <row r="124" s="2" customFormat="1" ht="6.96" customHeight="1">
      <c r="A124" s="37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24.96" customHeight="1">
      <c r="A125" s="37"/>
      <c r="B125" s="38"/>
      <c r="C125" s="22" t="s">
        <v>136</v>
      </c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31" t="s">
        <v>16</v>
      </c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6.5" customHeight="1">
      <c r="A128" s="37"/>
      <c r="B128" s="38"/>
      <c r="C128" s="37"/>
      <c r="D128" s="37"/>
      <c r="E128" s="120" t="str">
        <f>E7</f>
        <v>Rekonstrukce bytů Velké náměstí 366, Králíky</v>
      </c>
      <c r="F128" s="31"/>
      <c r="G128" s="31"/>
      <c r="H128" s="31"/>
      <c r="I128" s="37"/>
      <c r="J128" s="37"/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2" customHeight="1">
      <c r="A129" s="37"/>
      <c r="B129" s="38"/>
      <c r="C129" s="31" t="s">
        <v>107</v>
      </c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6.5" customHeight="1">
      <c r="A130" s="37"/>
      <c r="B130" s="38"/>
      <c r="C130" s="37"/>
      <c r="D130" s="37"/>
      <c r="E130" s="66" t="str">
        <f>E9</f>
        <v>072019-A - STAVEBNÍ ČÁST</v>
      </c>
      <c r="F130" s="37"/>
      <c r="G130" s="37"/>
      <c r="H130" s="37"/>
      <c r="I130" s="37"/>
      <c r="J130" s="37"/>
      <c r="K130" s="37"/>
      <c r="L130" s="54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6.96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54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2" customHeight="1">
      <c r="A132" s="37"/>
      <c r="B132" s="38"/>
      <c r="C132" s="31" t="s">
        <v>22</v>
      </c>
      <c r="D132" s="37"/>
      <c r="E132" s="37"/>
      <c r="F132" s="26" t="str">
        <f>F12</f>
        <v>Králíky</v>
      </c>
      <c r="G132" s="37"/>
      <c r="H132" s="37"/>
      <c r="I132" s="31" t="s">
        <v>24</v>
      </c>
      <c r="J132" s="68" t="str">
        <f>IF(J12="","",J12)</f>
        <v>7. 10. 2021</v>
      </c>
      <c r="K132" s="37"/>
      <c r="L132" s="54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54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5.15" customHeight="1">
      <c r="A134" s="37"/>
      <c r="B134" s="38"/>
      <c r="C134" s="31" t="s">
        <v>28</v>
      </c>
      <c r="D134" s="37"/>
      <c r="E134" s="37"/>
      <c r="F134" s="26" t="str">
        <f>E15</f>
        <v>Město Králíky</v>
      </c>
      <c r="G134" s="37"/>
      <c r="H134" s="37"/>
      <c r="I134" s="31" t="s">
        <v>35</v>
      </c>
      <c r="J134" s="35" t="str">
        <f>E21</f>
        <v>Ing. Pavel Švestka</v>
      </c>
      <c r="K134" s="37"/>
      <c r="L134" s="54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5.15" customHeight="1">
      <c r="A135" s="37"/>
      <c r="B135" s="38"/>
      <c r="C135" s="31" t="s">
        <v>33</v>
      </c>
      <c r="D135" s="37"/>
      <c r="E135" s="37"/>
      <c r="F135" s="26" t="str">
        <f>IF(E18="","",E18)</f>
        <v>Vyplň údaj</v>
      </c>
      <c r="G135" s="37"/>
      <c r="H135" s="37"/>
      <c r="I135" s="31" t="s">
        <v>39</v>
      </c>
      <c r="J135" s="35" t="str">
        <f>E24</f>
        <v xml:space="preserve"> </v>
      </c>
      <c r="K135" s="37"/>
      <c r="L135" s="54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0.32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54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11" customFormat="1" ht="29.28" customHeight="1">
      <c r="A137" s="147"/>
      <c r="B137" s="148"/>
      <c r="C137" s="149" t="s">
        <v>137</v>
      </c>
      <c r="D137" s="150" t="s">
        <v>67</v>
      </c>
      <c r="E137" s="150" t="s">
        <v>63</v>
      </c>
      <c r="F137" s="150" t="s">
        <v>64</v>
      </c>
      <c r="G137" s="150" t="s">
        <v>138</v>
      </c>
      <c r="H137" s="150" t="s">
        <v>139</v>
      </c>
      <c r="I137" s="150" t="s">
        <v>140</v>
      </c>
      <c r="J137" s="151" t="s">
        <v>111</v>
      </c>
      <c r="K137" s="152" t="s">
        <v>141</v>
      </c>
      <c r="L137" s="153"/>
      <c r="M137" s="85" t="s">
        <v>1</v>
      </c>
      <c r="N137" s="86" t="s">
        <v>46</v>
      </c>
      <c r="O137" s="86" t="s">
        <v>142</v>
      </c>
      <c r="P137" s="86" t="s">
        <v>143</v>
      </c>
      <c r="Q137" s="86" t="s">
        <v>144</v>
      </c>
      <c r="R137" s="86" t="s">
        <v>145</v>
      </c>
      <c r="S137" s="86" t="s">
        <v>146</v>
      </c>
      <c r="T137" s="87" t="s">
        <v>147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</row>
    <row r="138" s="2" customFormat="1" ht="22.8" customHeight="1">
      <c r="A138" s="37"/>
      <c r="B138" s="38"/>
      <c r="C138" s="92" t="s">
        <v>148</v>
      </c>
      <c r="D138" s="37"/>
      <c r="E138" s="37"/>
      <c r="F138" s="37"/>
      <c r="G138" s="37"/>
      <c r="H138" s="37"/>
      <c r="I138" s="37"/>
      <c r="J138" s="154">
        <f>BK138</f>
        <v>0</v>
      </c>
      <c r="K138" s="37"/>
      <c r="L138" s="38"/>
      <c r="M138" s="88"/>
      <c r="N138" s="72"/>
      <c r="O138" s="89"/>
      <c r="P138" s="155">
        <f>P139+P230+P428+P430</f>
        <v>0</v>
      </c>
      <c r="Q138" s="89"/>
      <c r="R138" s="155">
        <f>R139+R230+R428+R430</f>
        <v>47.128438780000003</v>
      </c>
      <c r="S138" s="89"/>
      <c r="T138" s="156">
        <f>T139+T230+T428+T430</f>
        <v>50.774995000000004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81</v>
      </c>
      <c r="AU138" s="18" t="s">
        <v>113</v>
      </c>
      <c r="BK138" s="157">
        <f>BK139+BK230+BK428+BK430</f>
        <v>0</v>
      </c>
    </row>
    <row r="139" s="12" customFormat="1" ht="25.92" customHeight="1">
      <c r="A139" s="12"/>
      <c r="B139" s="158"/>
      <c r="C139" s="12"/>
      <c r="D139" s="159" t="s">
        <v>81</v>
      </c>
      <c r="E139" s="160" t="s">
        <v>149</v>
      </c>
      <c r="F139" s="160" t="s">
        <v>150</v>
      </c>
      <c r="G139" s="12"/>
      <c r="H139" s="12"/>
      <c r="I139" s="161"/>
      <c r="J139" s="162">
        <f>BK139</f>
        <v>0</v>
      </c>
      <c r="K139" s="12"/>
      <c r="L139" s="158"/>
      <c r="M139" s="163"/>
      <c r="N139" s="164"/>
      <c r="O139" s="164"/>
      <c r="P139" s="165">
        <f>P140+P157+P192+P220+P228</f>
        <v>0</v>
      </c>
      <c r="Q139" s="164"/>
      <c r="R139" s="165">
        <f>R140+R157+R192+R220+R228</f>
        <v>34.580734310000004</v>
      </c>
      <c r="S139" s="164"/>
      <c r="T139" s="166">
        <f>T140+T157+T192+T220+T228</f>
        <v>48.987900000000003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9" t="s">
        <v>21</v>
      </c>
      <c r="AT139" s="167" t="s">
        <v>81</v>
      </c>
      <c r="AU139" s="167" t="s">
        <v>82</v>
      </c>
      <c r="AY139" s="159" t="s">
        <v>151</v>
      </c>
      <c r="BK139" s="168">
        <f>BK140+BK157+BK192+BK220+BK228</f>
        <v>0</v>
      </c>
    </row>
    <row r="140" s="12" customFormat="1" ht="22.8" customHeight="1">
      <c r="A140" s="12"/>
      <c r="B140" s="158"/>
      <c r="C140" s="12"/>
      <c r="D140" s="159" t="s">
        <v>81</v>
      </c>
      <c r="E140" s="169" t="s">
        <v>152</v>
      </c>
      <c r="F140" s="169" t="s">
        <v>153</v>
      </c>
      <c r="G140" s="12"/>
      <c r="H140" s="12"/>
      <c r="I140" s="161"/>
      <c r="J140" s="170">
        <f>BK140</f>
        <v>0</v>
      </c>
      <c r="K140" s="12"/>
      <c r="L140" s="158"/>
      <c r="M140" s="163"/>
      <c r="N140" s="164"/>
      <c r="O140" s="164"/>
      <c r="P140" s="165">
        <f>P141+SUM(P142:P154)</f>
        <v>0</v>
      </c>
      <c r="Q140" s="164"/>
      <c r="R140" s="165">
        <f>R141+SUM(R142:R154)</f>
        <v>8.0666110999999994</v>
      </c>
      <c r="S140" s="164"/>
      <c r="T140" s="166">
        <f>T141+SUM(T142:T154)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59" t="s">
        <v>21</v>
      </c>
      <c r="AT140" s="167" t="s">
        <v>81</v>
      </c>
      <c r="AU140" s="167" t="s">
        <v>21</v>
      </c>
      <c r="AY140" s="159" t="s">
        <v>151</v>
      </c>
      <c r="BK140" s="168">
        <f>BK141+SUM(BK142:BK154)</f>
        <v>0</v>
      </c>
    </row>
    <row r="141" s="2" customFormat="1" ht="24.15" customHeight="1">
      <c r="A141" s="37"/>
      <c r="B141" s="171"/>
      <c r="C141" s="172" t="s">
        <v>21</v>
      </c>
      <c r="D141" s="172" t="s">
        <v>154</v>
      </c>
      <c r="E141" s="173" t="s">
        <v>155</v>
      </c>
      <c r="F141" s="174" t="s">
        <v>156</v>
      </c>
      <c r="G141" s="175" t="s">
        <v>157</v>
      </c>
      <c r="H141" s="176">
        <v>0.33500000000000002</v>
      </c>
      <c r="I141" s="177"/>
      <c r="J141" s="178">
        <f>ROUND(I141*H141,2)</f>
        <v>0</v>
      </c>
      <c r="K141" s="179"/>
      <c r="L141" s="38"/>
      <c r="M141" s="180" t="s">
        <v>1</v>
      </c>
      <c r="N141" s="181" t="s">
        <v>48</v>
      </c>
      <c r="O141" s="76"/>
      <c r="P141" s="182">
        <f>O141*H141</f>
        <v>0</v>
      </c>
      <c r="Q141" s="182">
        <v>1.0900000000000001</v>
      </c>
      <c r="R141" s="182">
        <f>Q141*H141</f>
        <v>0.36515000000000003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158</v>
      </c>
      <c r="AT141" s="184" t="s">
        <v>154</v>
      </c>
      <c r="AU141" s="184" t="s">
        <v>159</v>
      </c>
      <c r="AY141" s="18" t="s">
        <v>151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159</v>
      </c>
      <c r="BK141" s="185">
        <f>ROUND(I141*H141,2)</f>
        <v>0</v>
      </c>
      <c r="BL141" s="18" t="s">
        <v>158</v>
      </c>
      <c r="BM141" s="184" t="s">
        <v>160</v>
      </c>
    </row>
    <row r="142" s="13" customFormat="1">
      <c r="A142" s="13"/>
      <c r="B142" s="186"/>
      <c r="C142" s="13"/>
      <c r="D142" s="187" t="s">
        <v>161</v>
      </c>
      <c r="E142" s="188" t="s">
        <v>1</v>
      </c>
      <c r="F142" s="189" t="s">
        <v>162</v>
      </c>
      <c r="G142" s="13"/>
      <c r="H142" s="188" t="s">
        <v>1</v>
      </c>
      <c r="I142" s="190"/>
      <c r="J142" s="13"/>
      <c r="K142" s="13"/>
      <c r="L142" s="186"/>
      <c r="M142" s="191"/>
      <c r="N142" s="192"/>
      <c r="O142" s="192"/>
      <c r="P142" s="192"/>
      <c r="Q142" s="192"/>
      <c r="R142" s="192"/>
      <c r="S142" s="192"/>
      <c r="T142" s="19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8" t="s">
        <v>161</v>
      </c>
      <c r="AU142" s="188" t="s">
        <v>159</v>
      </c>
      <c r="AV142" s="13" t="s">
        <v>21</v>
      </c>
      <c r="AW142" s="13" t="s">
        <v>38</v>
      </c>
      <c r="AX142" s="13" t="s">
        <v>82</v>
      </c>
      <c r="AY142" s="188" t="s">
        <v>151</v>
      </c>
    </row>
    <row r="143" s="14" customFormat="1">
      <c r="A143" s="14"/>
      <c r="B143" s="194"/>
      <c r="C143" s="14"/>
      <c r="D143" s="187" t="s">
        <v>161</v>
      </c>
      <c r="E143" s="195" t="s">
        <v>1</v>
      </c>
      <c r="F143" s="196" t="s">
        <v>163</v>
      </c>
      <c r="G143" s="14"/>
      <c r="H143" s="197">
        <v>0.33500000000000002</v>
      </c>
      <c r="I143" s="198"/>
      <c r="J143" s="14"/>
      <c r="K143" s="14"/>
      <c r="L143" s="194"/>
      <c r="M143" s="199"/>
      <c r="N143" s="200"/>
      <c r="O143" s="200"/>
      <c r="P143" s="200"/>
      <c r="Q143" s="200"/>
      <c r="R143" s="200"/>
      <c r="S143" s="200"/>
      <c r="T143" s="20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95" t="s">
        <v>161</v>
      </c>
      <c r="AU143" s="195" t="s">
        <v>159</v>
      </c>
      <c r="AV143" s="14" t="s">
        <v>159</v>
      </c>
      <c r="AW143" s="14" t="s">
        <v>38</v>
      </c>
      <c r="AX143" s="14" t="s">
        <v>21</v>
      </c>
      <c r="AY143" s="195" t="s">
        <v>151</v>
      </c>
    </row>
    <row r="144" s="2" customFormat="1" ht="24.15" customHeight="1">
      <c r="A144" s="37"/>
      <c r="B144" s="171"/>
      <c r="C144" s="172" t="s">
        <v>159</v>
      </c>
      <c r="D144" s="172" t="s">
        <v>154</v>
      </c>
      <c r="E144" s="173" t="s">
        <v>164</v>
      </c>
      <c r="F144" s="174" t="s">
        <v>165</v>
      </c>
      <c r="G144" s="175" t="s">
        <v>166</v>
      </c>
      <c r="H144" s="176">
        <v>7.2000000000000002</v>
      </c>
      <c r="I144" s="177"/>
      <c r="J144" s="178">
        <f>ROUND(I144*H144,2)</f>
        <v>0</v>
      </c>
      <c r="K144" s="179"/>
      <c r="L144" s="38"/>
      <c r="M144" s="180" t="s">
        <v>1</v>
      </c>
      <c r="N144" s="181" t="s">
        <v>48</v>
      </c>
      <c r="O144" s="76"/>
      <c r="P144" s="182">
        <f>O144*H144</f>
        <v>0</v>
      </c>
      <c r="Q144" s="182">
        <v>0.058970000000000002</v>
      </c>
      <c r="R144" s="182">
        <f>Q144*H144</f>
        <v>0.42458400000000002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158</v>
      </c>
      <c r="AT144" s="184" t="s">
        <v>154</v>
      </c>
      <c r="AU144" s="184" t="s">
        <v>159</v>
      </c>
      <c r="AY144" s="18" t="s">
        <v>151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8" t="s">
        <v>159</v>
      </c>
      <c r="BK144" s="185">
        <f>ROUND(I144*H144,2)</f>
        <v>0</v>
      </c>
      <c r="BL144" s="18" t="s">
        <v>158</v>
      </c>
      <c r="BM144" s="184" t="s">
        <v>167</v>
      </c>
    </row>
    <row r="145" s="14" customFormat="1">
      <c r="A145" s="14"/>
      <c r="B145" s="194"/>
      <c r="C145" s="14"/>
      <c r="D145" s="187" t="s">
        <v>161</v>
      </c>
      <c r="E145" s="195" t="s">
        <v>1</v>
      </c>
      <c r="F145" s="196" t="s">
        <v>168</v>
      </c>
      <c r="G145" s="14"/>
      <c r="H145" s="197">
        <v>7.2000000000000002</v>
      </c>
      <c r="I145" s="198"/>
      <c r="J145" s="14"/>
      <c r="K145" s="14"/>
      <c r="L145" s="194"/>
      <c r="M145" s="199"/>
      <c r="N145" s="200"/>
      <c r="O145" s="200"/>
      <c r="P145" s="200"/>
      <c r="Q145" s="200"/>
      <c r="R145" s="200"/>
      <c r="S145" s="200"/>
      <c r="T145" s="20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95" t="s">
        <v>161</v>
      </c>
      <c r="AU145" s="195" t="s">
        <v>159</v>
      </c>
      <c r="AV145" s="14" t="s">
        <v>159</v>
      </c>
      <c r="AW145" s="14" t="s">
        <v>38</v>
      </c>
      <c r="AX145" s="14" t="s">
        <v>21</v>
      </c>
      <c r="AY145" s="195" t="s">
        <v>151</v>
      </c>
    </row>
    <row r="146" s="2" customFormat="1" ht="24.15" customHeight="1">
      <c r="A146" s="37"/>
      <c r="B146" s="171"/>
      <c r="C146" s="172" t="s">
        <v>152</v>
      </c>
      <c r="D146" s="172" t="s">
        <v>154</v>
      </c>
      <c r="E146" s="173" t="s">
        <v>169</v>
      </c>
      <c r="F146" s="174" t="s">
        <v>170</v>
      </c>
      <c r="G146" s="175" t="s">
        <v>171</v>
      </c>
      <c r="H146" s="176">
        <v>18</v>
      </c>
      <c r="I146" s="177"/>
      <c r="J146" s="178">
        <f>ROUND(I146*H146,2)</f>
        <v>0</v>
      </c>
      <c r="K146" s="179"/>
      <c r="L146" s="38"/>
      <c r="M146" s="180" t="s">
        <v>1</v>
      </c>
      <c r="N146" s="181" t="s">
        <v>48</v>
      </c>
      <c r="O146" s="76"/>
      <c r="P146" s="182">
        <f>O146*H146</f>
        <v>0</v>
      </c>
      <c r="Q146" s="182">
        <v>0.00012999999999999999</v>
      </c>
      <c r="R146" s="182">
        <f>Q146*H146</f>
        <v>0.0023399999999999996</v>
      </c>
      <c r="S146" s="182">
        <v>0</v>
      </c>
      <c r="T146" s="18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158</v>
      </c>
      <c r="AT146" s="184" t="s">
        <v>154</v>
      </c>
      <c r="AU146" s="184" t="s">
        <v>159</v>
      </c>
      <c r="AY146" s="18" t="s">
        <v>151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8" t="s">
        <v>159</v>
      </c>
      <c r="BK146" s="185">
        <f>ROUND(I146*H146,2)</f>
        <v>0</v>
      </c>
      <c r="BL146" s="18" t="s">
        <v>158</v>
      </c>
      <c r="BM146" s="184" t="s">
        <v>172</v>
      </c>
    </row>
    <row r="147" s="14" customFormat="1">
      <c r="A147" s="14"/>
      <c r="B147" s="194"/>
      <c r="C147" s="14"/>
      <c r="D147" s="187" t="s">
        <v>161</v>
      </c>
      <c r="E147" s="195" t="s">
        <v>1</v>
      </c>
      <c r="F147" s="196" t="s">
        <v>173</v>
      </c>
      <c r="G147" s="14"/>
      <c r="H147" s="197">
        <v>18</v>
      </c>
      <c r="I147" s="198"/>
      <c r="J147" s="14"/>
      <c r="K147" s="14"/>
      <c r="L147" s="194"/>
      <c r="M147" s="199"/>
      <c r="N147" s="200"/>
      <c r="O147" s="200"/>
      <c r="P147" s="200"/>
      <c r="Q147" s="200"/>
      <c r="R147" s="200"/>
      <c r="S147" s="200"/>
      <c r="T147" s="20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195" t="s">
        <v>161</v>
      </c>
      <c r="AU147" s="195" t="s">
        <v>159</v>
      </c>
      <c r="AV147" s="14" t="s">
        <v>159</v>
      </c>
      <c r="AW147" s="14" t="s">
        <v>38</v>
      </c>
      <c r="AX147" s="14" t="s">
        <v>21</v>
      </c>
      <c r="AY147" s="195" t="s">
        <v>151</v>
      </c>
    </row>
    <row r="148" s="2" customFormat="1" ht="14.4" customHeight="1">
      <c r="A148" s="37"/>
      <c r="B148" s="171"/>
      <c r="C148" s="172" t="s">
        <v>158</v>
      </c>
      <c r="D148" s="172" t="s">
        <v>154</v>
      </c>
      <c r="E148" s="173" t="s">
        <v>174</v>
      </c>
      <c r="F148" s="174" t="s">
        <v>175</v>
      </c>
      <c r="G148" s="175" t="s">
        <v>166</v>
      </c>
      <c r="H148" s="176">
        <v>5.5499999999999998</v>
      </c>
      <c r="I148" s="177"/>
      <c r="J148" s="178">
        <f>ROUND(I148*H148,2)</f>
        <v>0</v>
      </c>
      <c r="K148" s="179"/>
      <c r="L148" s="38"/>
      <c r="M148" s="180" t="s">
        <v>1</v>
      </c>
      <c r="N148" s="181" t="s">
        <v>48</v>
      </c>
      <c r="O148" s="76"/>
      <c r="P148" s="182">
        <f>O148*H148</f>
        <v>0</v>
      </c>
      <c r="Q148" s="182">
        <v>0.061769999999999999</v>
      </c>
      <c r="R148" s="182">
        <f>Q148*H148</f>
        <v>0.3428235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158</v>
      </c>
      <c r="AT148" s="184" t="s">
        <v>154</v>
      </c>
      <c r="AU148" s="184" t="s">
        <v>159</v>
      </c>
      <c r="AY148" s="18" t="s">
        <v>151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8" t="s">
        <v>159</v>
      </c>
      <c r="BK148" s="185">
        <f>ROUND(I148*H148,2)</f>
        <v>0</v>
      </c>
      <c r="BL148" s="18" t="s">
        <v>158</v>
      </c>
      <c r="BM148" s="184" t="s">
        <v>176</v>
      </c>
    </row>
    <row r="149" s="14" customFormat="1">
      <c r="A149" s="14"/>
      <c r="B149" s="194"/>
      <c r="C149" s="14"/>
      <c r="D149" s="187" t="s">
        <v>161</v>
      </c>
      <c r="E149" s="195" t="s">
        <v>1</v>
      </c>
      <c r="F149" s="196" t="s">
        <v>177</v>
      </c>
      <c r="G149" s="14"/>
      <c r="H149" s="197">
        <v>5.5499999999999998</v>
      </c>
      <c r="I149" s="198"/>
      <c r="J149" s="14"/>
      <c r="K149" s="14"/>
      <c r="L149" s="194"/>
      <c r="M149" s="199"/>
      <c r="N149" s="200"/>
      <c r="O149" s="200"/>
      <c r="P149" s="200"/>
      <c r="Q149" s="200"/>
      <c r="R149" s="200"/>
      <c r="S149" s="200"/>
      <c r="T149" s="20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5" t="s">
        <v>161</v>
      </c>
      <c r="AU149" s="195" t="s">
        <v>159</v>
      </c>
      <c r="AV149" s="14" t="s">
        <v>159</v>
      </c>
      <c r="AW149" s="14" t="s">
        <v>38</v>
      </c>
      <c r="AX149" s="14" t="s">
        <v>21</v>
      </c>
      <c r="AY149" s="195" t="s">
        <v>151</v>
      </c>
    </row>
    <row r="150" s="2" customFormat="1" ht="14.4" customHeight="1">
      <c r="A150" s="37"/>
      <c r="B150" s="171"/>
      <c r="C150" s="172" t="s">
        <v>178</v>
      </c>
      <c r="D150" s="172" t="s">
        <v>154</v>
      </c>
      <c r="E150" s="173" t="s">
        <v>179</v>
      </c>
      <c r="F150" s="174" t="s">
        <v>180</v>
      </c>
      <c r="G150" s="175" t="s">
        <v>166</v>
      </c>
      <c r="H150" s="176">
        <v>1.6499999999999999</v>
      </c>
      <c r="I150" s="177"/>
      <c r="J150" s="178">
        <f>ROUND(I150*H150,2)</f>
        <v>0</v>
      </c>
      <c r="K150" s="179"/>
      <c r="L150" s="38"/>
      <c r="M150" s="180" t="s">
        <v>1</v>
      </c>
      <c r="N150" s="181" t="s">
        <v>48</v>
      </c>
      <c r="O150" s="76"/>
      <c r="P150" s="182">
        <f>O150*H150</f>
        <v>0</v>
      </c>
      <c r="Q150" s="182">
        <v>0.15414</v>
      </c>
      <c r="R150" s="182">
        <f>Q150*H150</f>
        <v>0.25433099999999997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158</v>
      </c>
      <c r="AT150" s="184" t="s">
        <v>154</v>
      </c>
      <c r="AU150" s="184" t="s">
        <v>159</v>
      </c>
      <c r="AY150" s="18" t="s">
        <v>151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8" t="s">
        <v>159</v>
      </c>
      <c r="BK150" s="185">
        <f>ROUND(I150*H150,2)</f>
        <v>0</v>
      </c>
      <c r="BL150" s="18" t="s">
        <v>158</v>
      </c>
      <c r="BM150" s="184" t="s">
        <v>181</v>
      </c>
    </row>
    <row r="151" s="14" customFormat="1">
      <c r="A151" s="14"/>
      <c r="B151" s="194"/>
      <c r="C151" s="14"/>
      <c r="D151" s="187" t="s">
        <v>161</v>
      </c>
      <c r="E151" s="195" t="s">
        <v>1</v>
      </c>
      <c r="F151" s="196" t="s">
        <v>182</v>
      </c>
      <c r="G151" s="14"/>
      <c r="H151" s="197">
        <v>1.6499999999999999</v>
      </c>
      <c r="I151" s="198"/>
      <c r="J151" s="14"/>
      <c r="K151" s="14"/>
      <c r="L151" s="194"/>
      <c r="M151" s="199"/>
      <c r="N151" s="200"/>
      <c r="O151" s="200"/>
      <c r="P151" s="200"/>
      <c r="Q151" s="200"/>
      <c r="R151" s="200"/>
      <c r="S151" s="200"/>
      <c r="T151" s="20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195" t="s">
        <v>161</v>
      </c>
      <c r="AU151" s="195" t="s">
        <v>159</v>
      </c>
      <c r="AV151" s="14" t="s">
        <v>159</v>
      </c>
      <c r="AW151" s="14" t="s">
        <v>38</v>
      </c>
      <c r="AX151" s="14" t="s">
        <v>21</v>
      </c>
      <c r="AY151" s="195" t="s">
        <v>151</v>
      </c>
    </row>
    <row r="152" s="2" customFormat="1" ht="14.4" customHeight="1">
      <c r="A152" s="37"/>
      <c r="B152" s="171"/>
      <c r="C152" s="172" t="s">
        <v>183</v>
      </c>
      <c r="D152" s="172" t="s">
        <v>154</v>
      </c>
      <c r="E152" s="173" t="s">
        <v>184</v>
      </c>
      <c r="F152" s="174" t="s">
        <v>185</v>
      </c>
      <c r="G152" s="175" t="s">
        <v>166</v>
      </c>
      <c r="H152" s="176">
        <v>1.6799999999999999</v>
      </c>
      <c r="I152" s="177"/>
      <c r="J152" s="178">
        <f>ROUND(I152*H152,2)</f>
        <v>0</v>
      </c>
      <c r="K152" s="179"/>
      <c r="L152" s="38"/>
      <c r="M152" s="180" t="s">
        <v>1</v>
      </c>
      <c r="N152" s="181" t="s">
        <v>48</v>
      </c>
      <c r="O152" s="76"/>
      <c r="P152" s="182">
        <f>O152*H152</f>
        <v>0</v>
      </c>
      <c r="Q152" s="182">
        <v>0.45432</v>
      </c>
      <c r="R152" s="182">
        <f>Q152*H152</f>
        <v>0.76325759999999998</v>
      </c>
      <c r="S152" s="182">
        <v>0</v>
      </c>
      <c r="T152" s="18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158</v>
      </c>
      <c r="AT152" s="184" t="s">
        <v>154</v>
      </c>
      <c r="AU152" s="184" t="s">
        <v>159</v>
      </c>
      <c r="AY152" s="18" t="s">
        <v>151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8" t="s">
        <v>159</v>
      </c>
      <c r="BK152" s="185">
        <f>ROUND(I152*H152,2)</f>
        <v>0</v>
      </c>
      <c r="BL152" s="18" t="s">
        <v>158</v>
      </c>
      <c r="BM152" s="184" t="s">
        <v>186</v>
      </c>
    </row>
    <row r="153" s="14" customFormat="1">
      <c r="A153" s="14"/>
      <c r="B153" s="194"/>
      <c r="C153" s="14"/>
      <c r="D153" s="187" t="s">
        <v>161</v>
      </c>
      <c r="E153" s="195" t="s">
        <v>1</v>
      </c>
      <c r="F153" s="196" t="s">
        <v>187</v>
      </c>
      <c r="G153" s="14"/>
      <c r="H153" s="197">
        <v>1.6799999999999999</v>
      </c>
      <c r="I153" s="198"/>
      <c r="J153" s="14"/>
      <c r="K153" s="14"/>
      <c r="L153" s="194"/>
      <c r="M153" s="199"/>
      <c r="N153" s="200"/>
      <c r="O153" s="200"/>
      <c r="P153" s="200"/>
      <c r="Q153" s="200"/>
      <c r="R153" s="200"/>
      <c r="S153" s="200"/>
      <c r="T153" s="20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195" t="s">
        <v>161</v>
      </c>
      <c r="AU153" s="195" t="s">
        <v>159</v>
      </c>
      <c r="AV153" s="14" t="s">
        <v>159</v>
      </c>
      <c r="AW153" s="14" t="s">
        <v>38</v>
      </c>
      <c r="AX153" s="14" t="s">
        <v>21</v>
      </c>
      <c r="AY153" s="195" t="s">
        <v>151</v>
      </c>
    </row>
    <row r="154" s="12" customFormat="1" ht="20.88" customHeight="1">
      <c r="A154" s="12"/>
      <c r="B154" s="158"/>
      <c r="C154" s="12"/>
      <c r="D154" s="159" t="s">
        <v>81</v>
      </c>
      <c r="E154" s="169" t="s">
        <v>188</v>
      </c>
      <c r="F154" s="169" t="s">
        <v>189</v>
      </c>
      <c r="G154" s="12"/>
      <c r="H154" s="12"/>
      <c r="I154" s="161"/>
      <c r="J154" s="170">
        <f>BK154</f>
        <v>0</v>
      </c>
      <c r="K154" s="12"/>
      <c r="L154" s="158"/>
      <c r="M154" s="163"/>
      <c r="N154" s="164"/>
      <c r="O154" s="164"/>
      <c r="P154" s="165">
        <f>SUM(P155:P156)</f>
        <v>0</v>
      </c>
      <c r="Q154" s="164"/>
      <c r="R154" s="165">
        <f>SUM(R155:R156)</f>
        <v>5.9141249999999994</v>
      </c>
      <c r="S154" s="164"/>
      <c r="T154" s="166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59" t="s">
        <v>21</v>
      </c>
      <c r="AT154" s="167" t="s">
        <v>81</v>
      </c>
      <c r="AU154" s="167" t="s">
        <v>159</v>
      </c>
      <c r="AY154" s="159" t="s">
        <v>151</v>
      </c>
      <c r="BK154" s="168">
        <f>SUM(BK155:BK156)</f>
        <v>0</v>
      </c>
    </row>
    <row r="155" s="2" customFormat="1" ht="24.15" customHeight="1">
      <c r="A155" s="37"/>
      <c r="B155" s="171"/>
      <c r="C155" s="172" t="s">
        <v>190</v>
      </c>
      <c r="D155" s="172" t="s">
        <v>154</v>
      </c>
      <c r="E155" s="173" t="s">
        <v>191</v>
      </c>
      <c r="F155" s="174" t="s">
        <v>192</v>
      </c>
      <c r="G155" s="175" t="s">
        <v>193</v>
      </c>
      <c r="H155" s="176">
        <v>3.1499999999999999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48</v>
      </c>
      <c r="O155" s="76"/>
      <c r="P155" s="182">
        <f>O155*H155</f>
        <v>0</v>
      </c>
      <c r="Q155" s="182">
        <v>1.8775</v>
      </c>
      <c r="R155" s="182">
        <f>Q155*H155</f>
        <v>5.9141249999999994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158</v>
      </c>
      <c r="AT155" s="184" t="s">
        <v>154</v>
      </c>
      <c r="AU155" s="184" t="s">
        <v>152</v>
      </c>
      <c r="AY155" s="18" t="s">
        <v>151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159</v>
      </c>
      <c r="BK155" s="185">
        <f>ROUND(I155*H155,2)</f>
        <v>0</v>
      </c>
      <c r="BL155" s="18" t="s">
        <v>158</v>
      </c>
      <c r="BM155" s="184" t="s">
        <v>194</v>
      </c>
    </row>
    <row r="156" s="14" customFormat="1">
      <c r="A156" s="14"/>
      <c r="B156" s="194"/>
      <c r="C156" s="14"/>
      <c r="D156" s="187" t="s">
        <v>161</v>
      </c>
      <c r="E156" s="195" t="s">
        <v>1</v>
      </c>
      <c r="F156" s="196" t="s">
        <v>195</v>
      </c>
      <c r="G156" s="14"/>
      <c r="H156" s="197">
        <v>3.1499999999999999</v>
      </c>
      <c r="I156" s="198"/>
      <c r="J156" s="14"/>
      <c r="K156" s="14"/>
      <c r="L156" s="194"/>
      <c r="M156" s="199"/>
      <c r="N156" s="200"/>
      <c r="O156" s="200"/>
      <c r="P156" s="200"/>
      <c r="Q156" s="200"/>
      <c r="R156" s="200"/>
      <c r="S156" s="200"/>
      <c r="T156" s="20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195" t="s">
        <v>161</v>
      </c>
      <c r="AU156" s="195" t="s">
        <v>152</v>
      </c>
      <c r="AV156" s="14" t="s">
        <v>159</v>
      </c>
      <c r="AW156" s="14" t="s">
        <v>38</v>
      </c>
      <c r="AX156" s="14" t="s">
        <v>21</v>
      </c>
      <c r="AY156" s="195" t="s">
        <v>151</v>
      </c>
    </row>
    <row r="157" s="12" customFormat="1" ht="22.8" customHeight="1">
      <c r="A157" s="12"/>
      <c r="B157" s="158"/>
      <c r="C157" s="12"/>
      <c r="D157" s="159" t="s">
        <v>81</v>
      </c>
      <c r="E157" s="169" t="s">
        <v>183</v>
      </c>
      <c r="F157" s="169" t="s">
        <v>196</v>
      </c>
      <c r="G157" s="12"/>
      <c r="H157" s="12"/>
      <c r="I157" s="161"/>
      <c r="J157" s="170">
        <f>BK157</f>
        <v>0</v>
      </c>
      <c r="K157" s="12"/>
      <c r="L157" s="158"/>
      <c r="M157" s="163"/>
      <c r="N157" s="164"/>
      <c r="O157" s="164"/>
      <c r="P157" s="165">
        <f>SUM(P158:P191)</f>
        <v>0</v>
      </c>
      <c r="Q157" s="164"/>
      <c r="R157" s="165">
        <f>SUM(R158:R191)</f>
        <v>26.508965410000002</v>
      </c>
      <c r="S157" s="164"/>
      <c r="T157" s="166">
        <f>SUM(T158:T191)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59" t="s">
        <v>21</v>
      </c>
      <c r="AT157" s="167" t="s">
        <v>81</v>
      </c>
      <c r="AU157" s="167" t="s">
        <v>21</v>
      </c>
      <c r="AY157" s="159" t="s">
        <v>151</v>
      </c>
      <c r="BK157" s="168">
        <f>SUM(BK158:BK191)</f>
        <v>0</v>
      </c>
    </row>
    <row r="158" s="2" customFormat="1" ht="24.15" customHeight="1">
      <c r="A158" s="37"/>
      <c r="B158" s="171"/>
      <c r="C158" s="172" t="s">
        <v>197</v>
      </c>
      <c r="D158" s="172" t="s">
        <v>154</v>
      </c>
      <c r="E158" s="173" t="s">
        <v>198</v>
      </c>
      <c r="F158" s="174" t="s">
        <v>199</v>
      </c>
      <c r="G158" s="175" t="s">
        <v>166</v>
      </c>
      <c r="H158" s="176">
        <v>283.5</v>
      </c>
      <c r="I158" s="177"/>
      <c r="J158" s="178">
        <f>ROUND(I158*H158,2)</f>
        <v>0</v>
      </c>
      <c r="K158" s="179"/>
      <c r="L158" s="38"/>
      <c r="M158" s="180" t="s">
        <v>1</v>
      </c>
      <c r="N158" s="181" t="s">
        <v>48</v>
      </c>
      <c r="O158" s="76"/>
      <c r="P158" s="182">
        <f>O158*H158</f>
        <v>0</v>
      </c>
      <c r="Q158" s="182">
        <v>0.0073499999999999998</v>
      </c>
      <c r="R158" s="182">
        <f>Q158*H158</f>
        <v>2.0837249999999998</v>
      </c>
      <c r="S158" s="182">
        <v>0</v>
      </c>
      <c r="T158" s="18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4" t="s">
        <v>158</v>
      </c>
      <c r="AT158" s="184" t="s">
        <v>154</v>
      </c>
      <c r="AU158" s="184" t="s">
        <v>159</v>
      </c>
      <c r="AY158" s="18" t="s">
        <v>151</v>
      </c>
      <c r="BE158" s="185">
        <f>IF(N158="základní",J158,0)</f>
        <v>0</v>
      </c>
      <c r="BF158" s="185">
        <f>IF(N158="snížená",J158,0)</f>
        <v>0</v>
      </c>
      <c r="BG158" s="185">
        <f>IF(N158="zákl. přenesená",J158,0)</f>
        <v>0</v>
      </c>
      <c r="BH158" s="185">
        <f>IF(N158="sníž. přenesená",J158,0)</f>
        <v>0</v>
      </c>
      <c r="BI158" s="185">
        <f>IF(N158="nulová",J158,0)</f>
        <v>0</v>
      </c>
      <c r="BJ158" s="18" t="s">
        <v>159</v>
      </c>
      <c r="BK158" s="185">
        <f>ROUND(I158*H158,2)</f>
        <v>0</v>
      </c>
      <c r="BL158" s="18" t="s">
        <v>158</v>
      </c>
      <c r="BM158" s="184" t="s">
        <v>200</v>
      </c>
    </row>
    <row r="159" s="14" customFormat="1">
      <c r="A159" s="14"/>
      <c r="B159" s="194"/>
      <c r="C159" s="14"/>
      <c r="D159" s="187" t="s">
        <v>161</v>
      </c>
      <c r="E159" s="195" t="s">
        <v>1</v>
      </c>
      <c r="F159" s="196" t="s">
        <v>201</v>
      </c>
      <c r="G159" s="14"/>
      <c r="H159" s="197">
        <v>283.5</v>
      </c>
      <c r="I159" s="198"/>
      <c r="J159" s="14"/>
      <c r="K159" s="14"/>
      <c r="L159" s="194"/>
      <c r="M159" s="199"/>
      <c r="N159" s="200"/>
      <c r="O159" s="200"/>
      <c r="P159" s="200"/>
      <c r="Q159" s="200"/>
      <c r="R159" s="200"/>
      <c r="S159" s="200"/>
      <c r="T159" s="20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195" t="s">
        <v>161</v>
      </c>
      <c r="AU159" s="195" t="s">
        <v>159</v>
      </c>
      <c r="AV159" s="14" t="s">
        <v>159</v>
      </c>
      <c r="AW159" s="14" t="s">
        <v>38</v>
      </c>
      <c r="AX159" s="14" t="s">
        <v>21</v>
      </c>
      <c r="AY159" s="195" t="s">
        <v>151</v>
      </c>
    </row>
    <row r="160" s="2" customFormat="1" ht="24.15" customHeight="1">
      <c r="A160" s="37"/>
      <c r="B160" s="171"/>
      <c r="C160" s="172" t="s">
        <v>202</v>
      </c>
      <c r="D160" s="172" t="s">
        <v>154</v>
      </c>
      <c r="E160" s="173" t="s">
        <v>203</v>
      </c>
      <c r="F160" s="174" t="s">
        <v>204</v>
      </c>
      <c r="G160" s="175" t="s">
        <v>166</v>
      </c>
      <c r="H160" s="176">
        <v>283.5</v>
      </c>
      <c r="I160" s="177"/>
      <c r="J160" s="178">
        <f>ROUND(I160*H160,2)</f>
        <v>0</v>
      </c>
      <c r="K160" s="179"/>
      <c r="L160" s="38"/>
      <c r="M160" s="180" t="s">
        <v>1</v>
      </c>
      <c r="N160" s="181" t="s">
        <v>48</v>
      </c>
      <c r="O160" s="76"/>
      <c r="P160" s="182">
        <f>O160*H160</f>
        <v>0</v>
      </c>
      <c r="Q160" s="182">
        <v>0.00025999999999999998</v>
      </c>
      <c r="R160" s="182">
        <f>Q160*H160</f>
        <v>0.073709999999999998</v>
      </c>
      <c r="S160" s="182">
        <v>0</v>
      </c>
      <c r="T160" s="183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4" t="s">
        <v>158</v>
      </c>
      <c r="AT160" s="184" t="s">
        <v>154</v>
      </c>
      <c r="AU160" s="184" t="s">
        <v>159</v>
      </c>
      <c r="AY160" s="18" t="s">
        <v>151</v>
      </c>
      <c r="BE160" s="185">
        <f>IF(N160="základní",J160,0)</f>
        <v>0</v>
      </c>
      <c r="BF160" s="185">
        <f>IF(N160="snížená",J160,0)</f>
        <v>0</v>
      </c>
      <c r="BG160" s="185">
        <f>IF(N160="zákl. přenesená",J160,0)</f>
        <v>0</v>
      </c>
      <c r="BH160" s="185">
        <f>IF(N160="sníž. přenesená",J160,0)</f>
        <v>0</v>
      </c>
      <c r="BI160" s="185">
        <f>IF(N160="nulová",J160,0)</f>
        <v>0</v>
      </c>
      <c r="BJ160" s="18" t="s">
        <v>159</v>
      </c>
      <c r="BK160" s="185">
        <f>ROUND(I160*H160,2)</f>
        <v>0</v>
      </c>
      <c r="BL160" s="18" t="s">
        <v>158</v>
      </c>
      <c r="BM160" s="184" t="s">
        <v>205</v>
      </c>
    </row>
    <row r="161" s="14" customFormat="1">
      <c r="A161" s="14"/>
      <c r="B161" s="194"/>
      <c r="C161" s="14"/>
      <c r="D161" s="187" t="s">
        <v>161</v>
      </c>
      <c r="E161" s="195" t="s">
        <v>1</v>
      </c>
      <c r="F161" s="196" t="s">
        <v>201</v>
      </c>
      <c r="G161" s="14"/>
      <c r="H161" s="197">
        <v>283.5</v>
      </c>
      <c r="I161" s="198"/>
      <c r="J161" s="14"/>
      <c r="K161" s="14"/>
      <c r="L161" s="194"/>
      <c r="M161" s="199"/>
      <c r="N161" s="200"/>
      <c r="O161" s="200"/>
      <c r="P161" s="200"/>
      <c r="Q161" s="200"/>
      <c r="R161" s="200"/>
      <c r="S161" s="200"/>
      <c r="T161" s="20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95" t="s">
        <v>161</v>
      </c>
      <c r="AU161" s="195" t="s">
        <v>159</v>
      </c>
      <c r="AV161" s="14" t="s">
        <v>159</v>
      </c>
      <c r="AW161" s="14" t="s">
        <v>38</v>
      </c>
      <c r="AX161" s="14" t="s">
        <v>21</v>
      </c>
      <c r="AY161" s="195" t="s">
        <v>151</v>
      </c>
    </row>
    <row r="162" s="2" customFormat="1" ht="24.15" customHeight="1">
      <c r="A162" s="37"/>
      <c r="B162" s="171"/>
      <c r="C162" s="172" t="s">
        <v>26</v>
      </c>
      <c r="D162" s="172" t="s">
        <v>154</v>
      </c>
      <c r="E162" s="173" t="s">
        <v>206</v>
      </c>
      <c r="F162" s="174" t="s">
        <v>207</v>
      </c>
      <c r="G162" s="175" t="s">
        <v>166</v>
      </c>
      <c r="H162" s="176">
        <v>22.199999999999999</v>
      </c>
      <c r="I162" s="177"/>
      <c r="J162" s="178">
        <f>ROUND(I162*H162,2)</f>
        <v>0</v>
      </c>
      <c r="K162" s="179"/>
      <c r="L162" s="38"/>
      <c r="M162" s="180" t="s">
        <v>1</v>
      </c>
      <c r="N162" s="181" t="s">
        <v>48</v>
      </c>
      <c r="O162" s="76"/>
      <c r="P162" s="182">
        <f>O162*H162</f>
        <v>0</v>
      </c>
      <c r="Q162" s="182">
        <v>0.0048900000000000002</v>
      </c>
      <c r="R162" s="182">
        <f>Q162*H162</f>
        <v>0.108558</v>
      </c>
      <c r="S162" s="182">
        <v>0</v>
      </c>
      <c r="T162" s="18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158</v>
      </c>
      <c r="AT162" s="184" t="s">
        <v>154</v>
      </c>
      <c r="AU162" s="184" t="s">
        <v>159</v>
      </c>
      <c r="AY162" s="18" t="s">
        <v>151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8" t="s">
        <v>159</v>
      </c>
      <c r="BK162" s="185">
        <f>ROUND(I162*H162,2)</f>
        <v>0</v>
      </c>
      <c r="BL162" s="18" t="s">
        <v>158</v>
      </c>
      <c r="BM162" s="184" t="s">
        <v>208</v>
      </c>
    </row>
    <row r="163" s="13" customFormat="1">
      <c r="A163" s="13"/>
      <c r="B163" s="186"/>
      <c r="C163" s="13"/>
      <c r="D163" s="187" t="s">
        <v>161</v>
      </c>
      <c r="E163" s="188" t="s">
        <v>1</v>
      </c>
      <c r="F163" s="189" t="s">
        <v>209</v>
      </c>
      <c r="G163" s="13"/>
      <c r="H163" s="188" t="s">
        <v>1</v>
      </c>
      <c r="I163" s="190"/>
      <c r="J163" s="13"/>
      <c r="K163" s="13"/>
      <c r="L163" s="186"/>
      <c r="M163" s="191"/>
      <c r="N163" s="192"/>
      <c r="O163" s="192"/>
      <c r="P163" s="192"/>
      <c r="Q163" s="192"/>
      <c r="R163" s="192"/>
      <c r="S163" s="192"/>
      <c r="T163" s="19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8" t="s">
        <v>161</v>
      </c>
      <c r="AU163" s="188" t="s">
        <v>159</v>
      </c>
      <c r="AV163" s="13" t="s">
        <v>21</v>
      </c>
      <c r="AW163" s="13" t="s">
        <v>38</v>
      </c>
      <c r="AX163" s="13" t="s">
        <v>82</v>
      </c>
      <c r="AY163" s="188" t="s">
        <v>151</v>
      </c>
    </row>
    <row r="164" s="14" customFormat="1">
      <c r="A164" s="14"/>
      <c r="B164" s="194"/>
      <c r="C164" s="14"/>
      <c r="D164" s="187" t="s">
        <v>161</v>
      </c>
      <c r="E164" s="195" t="s">
        <v>1</v>
      </c>
      <c r="F164" s="196" t="s">
        <v>210</v>
      </c>
      <c r="G164" s="14"/>
      <c r="H164" s="197">
        <v>22.199999999999999</v>
      </c>
      <c r="I164" s="198"/>
      <c r="J164" s="14"/>
      <c r="K164" s="14"/>
      <c r="L164" s="194"/>
      <c r="M164" s="199"/>
      <c r="N164" s="200"/>
      <c r="O164" s="200"/>
      <c r="P164" s="200"/>
      <c r="Q164" s="200"/>
      <c r="R164" s="200"/>
      <c r="S164" s="200"/>
      <c r="T164" s="20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195" t="s">
        <v>161</v>
      </c>
      <c r="AU164" s="195" t="s">
        <v>159</v>
      </c>
      <c r="AV164" s="14" t="s">
        <v>159</v>
      </c>
      <c r="AW164" s="14" t="s">
        <v>38</v>
      </c>
      <c r="AX164" s="14" t="s">
        <v>21</v>
      </c>
      <c r="AY164" s="195" t="s">
        <v>151</v>
      </c>
    </row>
    <row r="165" s="2" customFormat="1" ht="24.15" customHeight="1">
      <c r="A165" s="37"/>
      <c r="B165" s="171"/>
      <c r="C165" s="172" t="s">
        <v>211</v>
      </c>
      <c r="D165" s="172" t="s">
        <v>154</v>
      </c>
      <c r="E165" s="173" t="s">
        <v>212</v>
      </c>
      <c r="F165" s="174" t="s">
        <v>213</v>
      </c>
      <c r="G165" s="175" t="s">
        <v>166</v>
      </c>
      <c r="H165" s="176">
        <v>283.5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48</v>
      </c>
      <c r="O165" s="76"/>
      <c r="P165" s="182">
        <f>O165*H165</f>
        <v>0</v>
      </c>
      <c r="Q165" s="182">
        <v>0.018380000000000001</v>
      </c>
      <c r="R165" s="182">
        <f>Q165*H165</f>
        <v>5.2107299999999999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158</v>
      </c>
      <c r="AT165" s="184" t="s">
        <v>154</v>
      </c>
      <c r="AU165" s="184" t="s">
        <v>159</v>
      </c>
      <c r="AY165" s="18" t="s">
        <v>151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159</v>
      </c>
      <c r="BK165" s="185">
        <f>ROUND(I165*H165,2)</f>
        <v>0</v>
      </c>
      <c r="BL165" s="18" t="s">
        <v>158</v>
      </c>
      <c r="BM165" s="184" t="s">
        <v>214</v>
      </c>
    </row>
    <row r="166" s="2" customFormat="1" ht="24.15" customHeight="1">
      <c r="A166" s="37"/>
      <c r="B166" s="171"/>
      <c r="C166" s="172" t="s">
        <v>215</v>
      </c>
      <c r="D166" s="172" t="s">
        <v>154</v>
      </c>
      <c r="E166" s="173" t="s">
        <v>216</v>
      </c>
      <c r="F166" s="174" t="s">
        <v>217</v>
      </c>
      <c r="G166" s="175" t="s">
        <v>166</v>
      </c>
      <c r="H166" s="176">
        <v>1417.5</v>
      </c>
      <c r="I166" s="177"/>
      <c r="J166" s="178">
        <f>ROUND(I166*H166,2)</f>
        <v>0</v>
      </c>
      <c r="K166" s="179"/>
      <c r="L166" s="38"/>
      <c r="M166" s="180" t="s">
        <v>1</v>
      </c>
      <c r="N166" s="181" t="s">
        <v>48</v>
      </c>
      <c r="O166" s="76"/>
      <c r="P166" s="182">
        <f>O166*H166</f>
        <v>0</v>
      </c>
      <c r="Q166" s="182">
        <v>0.0079000000000000008</v>
      </c>
      <c r="R166" s="182">
        <f>Q166*H166</f>
        <v>11.198250000000002</v>
      </c>
      <c r="S166" s="182">
        <v>0</v>
      </c>
      <c r="T166" s="18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158</v>
      </c>
      <c r="AT166" s="184" t="s">
        <v>154</v>
      </c>
      <c r="AU166" s="184" t="s">
        <v>159</v>
      </c>
      <c r="AY166" s="18" t="s">
        <v>151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8" t="s">
        <v>159</v>
      </c>
      <c r="BK166" s="185">
        <f>ROUND(I166*H166,2)</f>
        <v>0</v>
      </c>
      <c r="BL166" s="18" t="s">
        <v>158</v>
      </c>
      <c r="BM166" s="184" t="s">
        <v>218</v>
      </c>
    </row>
    <row r="167" s="14" customFormat="1">
      <c r="A167" s="14"/>
      <c r="B167" s="194"/>
      <c r="C167" s="14"/>
      <c r="D167" s="187" t="s">
        <v>161</v>
      </c>
      <c r="E167" s="14"/>
      <c r="F167" s="196" t="s">
        <v>219</v>
      </c>
      <c r="G167" s="14"/>
      <c r="H167" s="197">
        <v>1417.5</v>
      </c>
      <c r="I167" s="198"/>
      <c r="J167" s="14"/>
      <c r="K167" s="14"/>
      <c r="L167" s="194"/>
      <c r="M167" s="199"/>
      <c r="N167" s="200"/>
      <c r="O167" s="200"/>
      <c r="P167" s="200"/>
      <c r="Q167" s="200"/>
      <c r="R167" s="200"/>
      <c r="S167" s="200"/>
      <c r="T167" s="20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195" t="s">
        <v>161</v>
      </c>
      <c r="AU167" s="195" t="s">
        <v>159</v>
      </c>
      <c r="AV167" s="14" t="s">
        <v>159</v>
      </c>
      <c r="AW167" s="14" t="s">
        <v>3</v>
      </c>
      <c r="AX167" s="14" t="s">
        <v>21</v>
      </c>
      <c r="AY167" s="195" t="s">
        <v>151</v>
      </c>
    </row>
    <row r="168" s="2" customFormat="1" ht="24.15" customHeight="1">
      <c r="A168" s="37"/>
      <c r="B168" s="171"/>
      <c r="C168" s="172" t="s">
        <v>220</v>
      </c>
      <c r="D168" s="172" t="s">
        <v>154</v>
      </c>
      <c r="E168" s="173" t="s">
        <v>221</v>
      </c>
      <c r="F168" s="174" t="s">
        <v>222</v>
      </c>
      <c r="G168" s="175" t="s">
        <v>171</v>
      </c>
      <c r="H168" s="176">
        <v>30.5</v>
      </c>
      <c r="I168" s="177"/>
      <c r="J168" s="178">
        <f>ROUND(I168*H168,2)</f>
        <v>0</v>
      </c>
      <c r="K168" s="179"/>
      <c r="L168" s="38"/>
      <c r="M168" s="180" t="s">
        <v>1</v>
      </c>
      <c r="N168" s="181" t="s">
        <v>48</v>
      </c>
      <c r="O168" s="76"/>
      <c r="P168" s="182">
        <f>O168*H168</f>
        <v>0</v>
      </c>
      <c r="Q168" s="182">
        <v>0.0015</v>
      </c>
      <c r="R168" s="182">
        <f>Q168*H168</f>
        <v>0.045749999999999999</v>
      </c>
      <c r="S168" s="182">
        <v>0</v>
      </c>
      <c r="T168" s="183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4" t="s">
        <v>158</v>
      </c>
      <c r="AT168" s="184" t="s">
        <v>154</v>
      </c>
      <c r="AU168" s="184" t="s">
        <v>159</v>
      </c>
      <c r="AY168" s="18" t="s">
        <v>151</v>
      </c>
      <c r="BE168" s="185">
        <f>IF(N168="základní",J168,0)</f>
        <v>0</v>
      </c>
      <c r="BF168" s="185">
        <f>IF(N168="snížená",J168,0)</f>
        <v>0</v>
      </c>
      <c r="BG168" s="185">
        <f>IF(N168="zákl. přenesená",J168,0)</f>
        <v>0</v>
      </c>
      <c r="BH168" s="185">
        <f>IF(N168="sníž. přenesená",J168,0)</f>
        <v>0</v>
      </c>
      <c r="BI168" s="185">
        <f>IF(N168="nulová",J168,0)</f>
        <v>0</v>
      </c>
      <c r="BJ168" s="18" t="s">
        <v>159</v>
      </c>
      <c r="BK168" s="185">
        <f>ROUND(I168*H168,2)</f>
        <v>0</v>
      </c>
      <c r="BL168" s="18" t="s">
        <v>158</v>
      </c>
      <c r="BM168" s="184" t="s">
        <v>223</v>
      </c>
    </row>
    <row r="169" s="13" customFormat="1">
      <c r="A169" s="13"/>
      <c r="B169" s="186"/>
      <c r="C169" s="13"/>
      <c r="D169" s="187" t="s">
        <v>161</v>
      </c>
      <c r="E169" s="188" t="s">
        <v>1</v>
      </c>
      <c r="F169" s="189" t="s">
        <v>224</v>
      </c>
      <c r="G169" s="13"/>
      <c r="H169" s="188" t="s">
        <v>1</v>
      </c>
      <c r="I169" s="190"/>
      <c r="J169" s="13"/>
      <c r="K169" s="13"/>
      <c r="L169" s="186"/>
      <c r="M169" s="191"/>
      <c r="N169" s="192"/>
      <c r="O169" s="192"/>
      <c r="P169" s="192"/>
      <c r="Q169" s="192"/>
      <c r="R169" s="192"/>
      <c r="S169" s="192"/>
      <c r="T169" s="19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88" t="s">
        <v>161</v>
      </c>
      <c r="AU169" s="188" t="s">
        <v>159</v>
      </c>
      <c r="AV169" s="13" t="s">
        <v>21</v>
      </c>
      <c r="AW169" s="13" t="s">
        <v>38</v>
      </c>
      <c r="AX169" s="13" t="s">
        <v>82</v>
      </c>
      <c r="AY169" s="188" t="s">
        <v>151</v>
      </c>
    </row>
    <row r="170" s="14" customFormat="1">
      <c r="A170" s="14"/>
      <c r="B170" s="194"/>
      <c r="C170" s="14"/>
      <c r="D170" s="187" t="s">
        <v>161</v>
      </c>
      <c r="E170" s="195" t="s">
        <v>1</v>
      </c>
      <c r="F170" s="196" t="s">
        <v>225</v>
      </c>
      <c r="G170" s="14"/>
      <c r="H170" s="197">
        <v>30.5</v>
      </c>
      <c r="I170" s="198"/>
      <c r="J170" s="14"/>
      <c r="K170" s="14"/>
      <c r="L170" s="194"/>
      <c r="M170" s="199"/>
      <c r="N170" s="200"/>
      <c r="O170" s="200"/>
      <c r="P170" s="200"/>
      <c r="Q170" s="200"/>
      <c r="R170" s="200"/>
      <c r="S170" s="200"/>
      <c r="T170" s="20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195" t="s">
        <v>161</v>
      </c>
      <c r="AU170" s="195" t="s">
        <v>159</v>
      </c>
      <c r="AV170" s="14" t="s">
        <v>159</v>
      </c>
      <c r="AW170" s="14" t="s">
        <v>38</v>
      </c>
      <c r="AX170" s="14" t="s">
        <v>21</v>
      </c>
      <c r="AY170" s="195" t="s">
        <v>151</v>
      </c>
    </row>
    <row r="171" s="2" customFormat="1" ht="24.15" customHeight="1">
      <c r="A171" s="37"/>
      <c r="B171" s="171"/>
      <c r="C171" s="172" t="s">
        <v>226</v>
      </c>
      <c r="D171" s="172" t="s">
        <v>154</v>
      </c>
      <c r="E171" s="173" t="s">
        <v>227</v>
      </c>
      <c r="F171" s="174" t="s">
        <v>228</v>
      </c>
      <c r="G171" s="175" t="s">
        <v>171</v>
      </c>
      <c r="H171" s="176">
        <v>60.899999999999999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48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158</v>
      </c>
      <c r="AT171" s="184" t="s">
        <v>154</v>
      </c>
      <c r="AU171" s="184" t="s">
        <v>159</v>
      </c>
      <c r="AY171" s="18" t="s">
        <v>151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159</v>
      </c>
      <c r="BK171" s="185">
        <f>ROUND(I171*H171,2)</f>
        <v>0</v>
      </c>
      <c r="BL171" s="18" t="s">
        <v>158</v>
      </c>
      <c r="BM171" s="184" t="s">
        <v>229</v>
      </c>
    </row>
    <row r="172" s="13" customFormat="1">
      <c r="A172" s="13"/>
      <c r="B172" s="186"/>
      <c r="C172" s="13"/>
      <c r="D172" s="187" t="s">
        <v>161</v>
      </c>
      <c r="E172" s="188" t="s">
        <v>1</v>
      </c>
      <c r="F172" s="189" t="s">
        <v>230</v>
      </c>
      <c r="G172" s="13"/>
      <c r="H172" s="188" t="s">
        <v>1</v>
      </c>
      <c r="I172" s="190"/>
      <c r="J172" s="13"/>
      <c r="K172" s="13"/>
      <c r="L172" s="186"/>
      <c r="M172" s="191"/>
      <c r="N172" s="192"/>
      <c r="O172" s="192"/>
      <c r="P172" s="192"/>
      <c r="Q172" s="192"/>
      <c r="R172" s="192"/>
      <c r="S172" s="192"/>
      <c r="T172" s="19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8" t="s">
        <v>161</v>
      </c>
      <c r="AU172" s="188" t="s">
        <v>159</v>
      </c>
      <c r="AV172" s="13" t="s">
        <v>21</v>
      </c>
      <c r="AW172" s="13" t="s">
        <v>38</v>
      </c>
      <c r="AX172" s="13" t="s">
        <v>82</v>
      </c>
      <c r="AY172" s="188" t="s">
        <v>151</v>
      </c>
    </row>
    <row r="173" s="14" customFormat="1">
      <c r="A173" s="14"/>
      <c r="B173" s="194"/>
      <c r="C173" s="14"/>
      <c r="D173" s="187" t="s">
        <v>161</v>
      </c>
      <c r="E173" s="195" t="s">
        <v>1</v>
      </c>
      <c r="F173" s="196" t="s">
        <v>231</v>
      </c>
      <c r="G173" s="14"/>
      <c r="H173" s="197">
        <v>60.899999999999999</v>
      </c>
      <c r="I173" s="198"/>
      <c r="J173" s="14"/>
      <c r="K173" s="14"/>
      <c r="L173" s="194"/>
      <c r="M173" s="199"/>
      <c r="N173" s="200"/>
      <c r="O173" s="200"/>
      <c r="P173" s="200"/>
      <c r="Q173" s="200"/>
      <c r="R173" s="200"/>
      <c r="S173" s="200"/>
      <c r="T173" s="20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5" t="s">
        <v>161</v>
      </c>
      <c r="AU173" s="195" t="s">
        <v>159</v>
      </c>
      <c r="AV173" s="14" t="s">
        <v>159</v>
      </c>
      <c r="AW173" s="14" t="s">
        <v>38</v>
      </c>
      <c r="AX173" s="14" t="s">
        <v>21</v>
      </c>
      <c r="AY173" s="195" t="s">
        <v>151</v>
      </c>
    </row>
    <row r="174" s="2" customFormat="1" ht="14.4" customHeight="1">
      <c r="A174" s="37"/>
      <c r="B174" s="171"/>
      <c r="C174" s="202" t="s">
        <v>8</v>
      </c>
      <c r="D174" s="202" t="s">
        <v>232</v>
      </c>
      <c r="E174" s="203" t="s">
        <v>233</v>
      </c>
      <c r="F174" s="204" t="s">
        <v>234</v>
      </c>
      <c r="G174" s="205" t="s">
        <v>171</v>
      </c>
      <c r="H174" s="206">
        <v>63.945</v>
      </c>
      <c r="I174" s="207"/>
      <c r="J174" s="208">
        <f>ROUND(I174*H174,2)</f>
        <v>0</v>
      </c>
      <c r="K174" s="209"/>
      <c r="L174" s="210"/>
      <c r="M174" s="211" t="s">
        <v>1</v>
      </c>
      <c r="N174" s="212" t="s">
        <v>48</v>
      </c>
      <c r="O174" s="76"/>
      <c r="P174" s="182">
        <f>O174*H174</f>
        <v>0</v>
      </c>
      <c r="Q174" s="182">
        <v>0.00010000000000000001</v>
      </c>
      <c r="R174" s="182">
        <f>Q174*H174</f>
        <v>0.0063945</v>
      </c>
      <c r="S174" s="182">
        <v>0</v>
      </c>
      <c r="T174" s="18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4" t="s">
        <v>197</v>
      </c>
      <c r="AT174" s="184" t="s">
        <v>232</v>
      </c>
      <c r="AU174" s="184" t="s">
        <v>159</v>
      </c>
      <c r="AY174" s="18" t="s">
        <v>151</v>
      </c>
      <c r="BE174" s="185">
        <f>IF(N174="základní",J174,0)</f>
        <v>0</v>
      </c>
      <c r="BF174" s="185">
        <f>IF(N174="snížená",J174,0)</f>
        <v>0</v>
      </c>
      <c r="BG174" s="185">
        <f>IF(N174="zákl. přenesená",J174,0)</f>
        <v>0</v>
      </c>
      <c r="BH174" s="185">
        <f>IF(N174="sníž. přenesená",J174,0)</f>
        <v>0</v>
      </c>
      <c r="BI174" s="185">
        <f>IF(N174="nulová",J174,0)</f>
        <v>0</v>
      </c>
      <c r="BJ174" s="18" t="s">
        <v>159</v>
      </c>
      <c r="BK174" s="185">
        <f>ROUND(I174*H174,2)</f>
        <v>0</v>
      </c>
      <c r="BL174" s="18" t="s">
        <v>158</v>
      </c>
      <c r="BM174" s="184" t="s">
        <v>235</v>
      </c>
    </row>
    <row r="175" s="14" customFormat="1">
      <c r="A175" s="14"/>
      <c r="B175" s="194"/>
      <c r="C175" s="14"/>
      <c r="D175" s="187" t="s">
        <v>161</v>
      </c>
      <c r="E175" s="14"/>
      <c r="F175" s="196" t="s">
        <v>236</v>
      </c>
      <c r="G175" s="14"/>
      <c r="H175" s="197">
        <v>63.945</v>
      </c>
      <c r="I175" s="198"/>
      <c r="J175" s="14"/>
      <c r="K175" s="14"/>
      <c r="L175" s="194"/>
      <c r="M175" s="199"/>
      <c r="N175" s="200"/>
      <c r="O175" s="200"/>
      <c r="P175" s="200"/>
      <c r="Q175" s="200"/>
      <c r="R175" s="200"/>
      <c r="S175" s="200"/>
      <c r="T175" s="20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195" t="s">
        <v>161</v>
      </c>
      <c r="AU175" s="195" t="s">
        <v>159</v>
      </c>
      <c r="AV175" s="14" t="s">
        <v>159</v>
      </c>
      <c r="AW175" s="14" t="s">
        <v>3</v>
      </c>
      <c r="AX175" s="14" t="s">
        <v>21</v>
      </c>
      <c r="AY175" s="195" t="s">
        <v>151</v>
      </c>
    </row>
    <row r="176" s="2" customFormat="1" ht="24.15" customHeight="1">
      <c r="A176" s="37"/>
      <c r="B176" s="171"/>
      <c r="C176" s="172" t="s">
        <v>237</v>
      </c>
      <c r="D176" s="172" t="s">
        <v>154</v>
      </c>
      <c r="E176" s="173" t="s">
        <v>238</v>
      </c>
      <c r="F176" s="174" t="s">
        <v>239</v>
      </c>
      <c r="G176" s="175" t="s">
        <v>171</v>
      </c>
      <c r="H176" s="176">
        <v>22.5</v>
      </c>
      <c r="I176" s="177"/>
      <c r="J176" s="178">
        <f>ROUND(I176*H176,2)</f>
        <v>0</v>
      </c>
      <c r="K176" s="179"/>
      <c r="L176" s="38"/>
      <c r="M176" s="180" t="s">
        <v>1</v>
      </c>
      <c r="N176" s="181" t="s">
        <v>48</v>
      </c>
      <c r="O176" s="76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4" t="s">
        <v>158</v>
      </c>
      <c r="AT176" s="184" t="s">
        <v>154</v>
      </c>
      <c r="AU176" s="184" t="s">
        <v>159</v>
      </c>
      <c r="AY176" s="18" t="s">
        <v>151</v>
      </c>
      <c r="BE176" s="185">
        <f>IF(N176="základní",J176,0)</f>
        <v>0</v>
      </c>
      <c r="BF176" s="185">
        <f>IF(N176="snížená",J176,0)</f>
        <v>0</v>
      </c>
      <c r="BG176" s="185">
        <f>IF(N176="zákl. přenesená",J176,0)</f>
        <v>0</v>
      </c>
      <c r="BH176" s="185">
        <f>IF(N176="sníž. přenesená",J176,0)</f>
        <v>0</v>
      </c>
      <c r="BI176" s="185">
        <f>IF(N176="nulová",J176,0)</f>
        <v>0</v>
      </c>
      <c r="BJ176" s="18" t="s">
        <v>159</v>
      </c>
      <c r="BK176" s="185">
        <f>ROUND(I176*H176,2)</f>
        <v>0</v>
      </c>
      <c r="BL176" s="18" t="s">
        <v>158</v>
      </c>
      <c r="BM176" s="184" t="s">
        <v>240</v>
      </c>
    </row>
    <row r="177" s="14" customFormat="1">
      <c r="A177" s="14"/>
      <c r="B177" s="194"/>
      <c r="C177" s="14"/>
      <c r="D177" s="187" t="s">
        <v>161</v>
      </c>
      <c r="E177" s="195" t="s">
        <v>1</v>
      </c>
      <c r="F177" s="196" t="s">
        <v>241</v>
      </c>
      <c r="G177" s="14"/>
      <c r="H177" s="197">
        <v>22.5</v>
      </c>
      <c r="I177" s="198"/>
      <c r="J177" s="14"/>
      <c r="K177" s="14"/>
      <c r="L177" s="194"/>
      <c r="M177" s="199"/>
      <c r="N177" s="200"/>
      <c r="O177" s="200"/>
      <c r="P177" s="200"/>
      <c r="Q177" s="200"/>
      <c r="R177" s="200"/>
      <c r="S177" s="200"/>
      <c r="T177" s="20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5" t="s">
        <v>161</v>
      </c>
      <c r="AU177" s="195" t="s">
        <v>159</v>
      </c>
      <c r="AV177" s="14" t="s">
        <v>159</v>
      </c>
      <c r="AW177" s="14" t="s">
        <v>38</v>
      </c>
      <c r="AX177" s="14" t="s">
        <v>21</v>
      </c>
      <c r="AY177" s="195" t="s">
        <v>151</v>
      </c>
    </row>
    <row r="178" s="2" customFormat="1" ht="14.4" customHeight="1">
      <c r="A178" s="37"/>
      <c r="B178" s="171"/>
      <c r="C178" s="202" t="s">
        <v>242</v>
      </c>
      <c r="D178" s="202" t="s">
        <v>232</v>
      </c>
      <c r="E178" s="203" t="s">
        <v>243</v>
      </c>
      <c r="F178" s="204" t="s">
        <v>244</v>
      </c>
      <c r="G178" s="205" t="s">
        <v>171</v>
      </c>
      <c r="H178" s="206">
        <v>23.625</v>
      </c>
      <c r="I178" s="207"/>
      <c r="J178" s="208">
        <f>ROUND(I178*H178,2)</f>
        <v>0</v>
      </c>
      <c r="K178" s="209"/>
      <c r="L178" s="210"/>
      <c r="M178" s="211" t="s">
        <v>1</v>
      </c>
      <c r="N178" s="212" t="s">
        <v>48</v>
      </c>
      <c r="O178" s="76"/>
      <c r="P178" s="182">
        <f>O178*H178</f>
        <v>0</v>
      </c>
      <c r="Q178" s="182">
        <v>4.0000000000000003E-05</v>
      </c>
      <c r="R178" s="182">
        <f>Q178*H178</f>
        <v>0.00094500000000000009</v>
      </c>
      <c r="S178" s="182">
        <v>0</v>
      </c>
      <c r="T178" s="183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4" t="s">
        <v>197</v>
      </c>
      <c r="AT178" s="184" t="s">
        <v>232</v>
      </c>
      <c r="AU178" s="184" t="s">
        <v>159</v>
      </c>
      <c r="AY178" s="18" t="s">
        <v>151</v>
      </c>
      <c r="BE178" s="185">
        <f>IF(N178="základní",J178,0)</f>
        <v>0</v>
      </c>
      <c r="BF178" s="185">
        <f>IF(N178="snížená",J178,0)</f>
        <v>0</v>
      </c>
      <c r="BG178" s="185">
        <f>IF(N178="zákl. přenesená",J178,0)</f>
        <v>0</v>
      </c>
      <c r="BH178" s="185">
        <f>IF(N178="sníž. přenesená",J178,0)</f>
        <v>0</v>
      </c>
      <c r="BI178" s="185">
        <f>IF(N178="nulová",J178,0)</f>
        <v>0</v>
      </c>
      <c r="BJ178" s="18" t="s">
        <v>159</v>
      </c>
      <c r="BK178" s="185">
        <f>ROUND(I178*H178,2)</f>
        <v>0</v>
      </c>
      <c r="BL178" s="18" t="s">
        <v>158</v>
      </c>
      <c r="BM178" s="184" t="s">
        <v>245</v>
      </c>
    </row>
    <row r="179" s="14" customFormat="1">
      <c r="A179" s="14"/>
      <c r="B179" s="194"/>
      <c r="C179" s="14"/>
      <c r="D179" s="187" t="s">
        <v>161</v>
      </c>
      <c r="E179" s="14"/>
      <c r="F179" s="196" t="s">
        <v>246</v>
      </c>
      <c r="G179" s="14"/>
      <c r="H179" s="197">
        <v>23.625</v>
      </c>
      <c r="I179" s="198"/>
      <c r="J179" s="14"/>
      <c r="K179" s="14"/>
      <c r="L179" s="194"/>
      <c r="M179" s="199"/>
      <c r="N179" s="200"/>
      <c r="O179" s="200"/>
      <c r="P179" s="200"/>
      <c r="Q179" s="200"/>
      <c r="R179" s="200"/>
      <c r="S179" s="200"/>
      <c r="T179" s="20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195" t="s">
        <v>161</v>
      </c>
      <c r="AU179" s="195" t="s">
        <v>159</v>
      </c>
      <c r="AV179" s="14" t="s">
        <v>159</v>
      </c>
      <c r="AW179" s="14" t="s">
        <v>3</v>
      </c>
      <c r="AX179" s="14" t="s">
        <v>21</v>
      </c>
      <c r="AY179" s="195" t="s">
        <v>151</v>
      </c>
    </row>
    <row r="180" s="2" customFormat="1" ht="24.15" customHeight="1">
      <c r="A180" s="37"/>
      <c r="B180" s="171"/>
      <c r="C180" s="172" t="s">
        <v>247</v>
      </c>
      <c r="D180" s="172" t="s">
        <v>154</v>
      </c>
      <c r="E180" s="173" t="s">
        <v>248</v>
      </c>
      <c r="F180" s="174" t="s">
        <v>249</v>
      </c>
      <c r="G180" s="175" t="s">
        <v>166</v>
      </c>
      <c r="H180" s="176">
        <v>9.3499999999999996</v>
      </c>
      <c r="I180" s="177"/>
      <c r="J180" s="178">
        <f>ROUND(I180*H180,2)</f>
        <v>0</v>
      </c>
      <c r="K180" s="179"/>
      <c r="L180" s="38"/>
      <c r="M180" s="180" t="s">
        <v>1</v>
      </c>
      <c r="N180" s="181" t="s">
        <v>48</v>
      </c>
      <c r="O180" s="76"/>
      <c r="P180" s="182">
        <f>O180*H180</f>
        <v>0</v>
      </c>
      <c r="Q180" s="182">
        <v>0</v>
      </c>
      <c r="R180" s="182">
        <f>Q180*H180</f>
        <v>0</v>
      </c>
      <c r="S180" s="182">
        <v>0</v>
      </c>
      <c r="T180" s="18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4" t="s">
        <v>158</v>
      </c>
      <c r="AT180" s="184" t="s">
        <v>154</v>
      </c>
      <c r="AU180" s="184" t="s">
        <v>159</v>
      </c>
      <c r="AY180" s="18" t="s">
        <v>151</v>
      </c>
      <c r="BE180" s="185">
        <f>IF(N180="základní",J180,0)</f>
        <v>0</v>
      </c>
      <c r="BF180" s="185">
        <f>IF(N180="snížená",J180,0)</f>
        <v>0</v>
      </c>
      <c r="BG180" s="185">
        <f>IF(N180="zákl. přenesená",J180,0)</f>
        <v>0</v>
      </c>
      <c r="BH180" s="185">
        <f>IF(N180="sníž. přenesená",J180,0)</f>
        <v>0</v>
      </c>
      <c r="BI180" s="185">
        <f>IF(N180="nulová",J180,0)</f>
        <v>0</v>
      </c>
      <c r="BJ180" s="18" t="s">
        <v>159</v>
      </c>
      <c r="BK180" s="185">
        <f>ROUND(I180*H180,2)</f>
        <v>0</v>
      </c>
      <c r="BL180" s="18" t="s">
        <v>158</v>
      </c>
      <c r="BM180" s="184" t="s">
        <v>250</v>
      </c>
    </row>
    <row r="181" s="14" customFormat="1">
      <c r="A181" s="14"/>
      <c r="B181" s="194"/>
      <c r="C181" s="14"/>
      <c r="D181" s="187" t="s">
        <v>161</v>
      </c>
      <c r="E181" s="195" t="s">
        <v>1</v>
      </c>
      <c r="F181" s="196" t="s">
        <v>251</v>
      </c>
      <c r="G181" s="14"/>
      <c r="H181" s="197">
        <v>9.3499999999999996</v>
      </c>
      <c r="I181" s="198"/>
      <c r="J181" s="14"/>
      <c r="K181" s="14"/>
      <c r="L181" s="194"/>
      <c r="M181" s="199"/>
      <c r="N181" s="200"/>
      <c r="O181" s="200"/>
      <c r="P181" s="200"/>
      <c r="Q181" s="200"/>
      <c r="R181" s="200"/>
      <c r="S181" s="200"/>
      <c r="T181" s="20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195" t="s">
        <v>161</v>
      </c>
      <c r="AU181" s="195" t="s">
        <v>159</v>
      </c>
      <c r="AV181" s="14" t="s">
        <v>159</v>
      </c>
      <c r="AW181" s="14" t="s">
        <v>38</v>
      </c>
      <c r="AX181" s="14" t="s">
        <v>21</v>
      </c>
      <c r="AY181" s="195" t="s">
        <v>151</v>
      </c>
    </row>
    <row r="182" s="2" customFormat="1" ht="14.4" customHeight="1">
      <c r="A182" s="37"/>
      <c r="B182" s="171"/>
      <c r="C182" s="172" t="s">
        <v>252</v>
      </c>
      <c r="D182" s="172" t="s">
        <v>154</v>
      </c>
      <c r="E182" s="173" t="s">
        <v>253</v>
      </c>
      <c r="F182" s="174" t="s">
        <v>254</v>
      </c>
      <c r="G182" s="175" t="s">
        <v>157</v>
      </c>
      <c r="H182" s="176">
        <v>0.215</v>
      </c>
      <c r="I182" s="177"/>
      <c r="J182" s="178">
        <f>ROUND(I182*H182,2)</f>
        <v>0</v>
      </c>
      <c r="K182" s="179"/>
      <c r="L182" s="38"/>
      <c r="M182" s="180" t="s">
        <v>1</v>
      </c>
      <c r="N182" s="181" t="s">
        <v>48</v>
      </c>
      <c r="O182" s="76"/>
      <c r="P182" s="182">
        <f>O182*H182</f>
        <v>0</v>
      </c>
      <c r="Q182" s="182">
        <v>1.06277</v>
      </c>
      <c r="R182" s="182">
        <f>Q182*H182</f>
        <v>0.22849554999999999</v>
      </c>
      <c r="S182" s="182">
        <v>0</v>
      </c>
      <c r="T182" s="18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4" t="s">
        <v>158</v>
      </c>
      <c r="AT182" s="184" t="s">
        <v>154</v>
      </c>
      <c r="AU182" s="184" t="s">
        <v>159</v>
      </c>
      <c r="AY182" s="18" t="s">
        <v>151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8" t="s">
        <v>159</v>
      </c>
      <c r="BK182" s="185">
        <f>ROUND(I182*H182,2)</f>
        <v>0</v>
      </c>
      <c r="BL182" s="18" t="s">
        <v>158</v>
      </c>
      <c r="BM182" s="184" t="s">
        <v>255</v>
      </c>
    </row>
    <row r="183" s="13" customFormat="1">
      <c r="A183" s="13"/>
      <c r="B183" s="186"/>
      <c r="C183" s="13"/>
      <c r="D183" s="187" t="s">
        <v>161</v>
      </c>
      <c r="E183" s="188" t="s">
        <v>1</v>
      </c>
      <c r="F183" s="189" t="s">
        <v>256</v>
      </c>
      <c r="G183" s="13"/>
      <c r="H183" s="188" t="s">
        <v>1</v>
      </c>
      <c r="I183" s="190"/>
      <c r="J183" s="13"/>
      <c r="K183" s="13"/>
      <c r="L183" s="186"/>
      <c r="M183" s="191"/>
      <c r="N183" s="192"/>
      <c r="O183" s="192"/>
      <c r="P183" s="192"/>
      <c r="Q183" s="192"/>
      <c r="R183" s="192"/>
      <c r="S183" s="192"/>
      <c r="T183" s="19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88" t="s">
        <v>161</v>
      </c>
      <c r="AU183" s="188" t="s">
        <v>159</v>
      </c>
      <c r="AV183" s="13" t="s">
        <v>21</v>
      </c>
      <c r="AW183" s="13" t="s">
        <v>38</v>
      </c>
      <c r="AX183" s="13" t="s">
        <v>82</v>
      </c>
      <c r="AY183" s="188" t="s">
        <v>151</v>
      </c>
    </row>
    <row r="184" s="14" customFormat="1">
      <c r="A184" s="14"/>
      <c r="B184" s="194"/>
      <c r="C184" s="14"/>
      <c r="D184" s="187" t="s">
        <v>161</v>
      </c>
      <c r="E184" s="195" t="s">
        <v>1</v>
      </c>
      <c r="F184" s="196" t="s">
        <v>257</v>
      </c>
      <c r="G184" s="14"/>
      <c r="H184" s="197">
        <v>0.215</v>
      </c>
      <c r="I184" s="198"/>
      <c r="J184" s="14"/>
      <c r="K184" s="14"/>
      <c r="L184" s="194"/>
      <c r="M184" s="199"/>
      <c r="N184" s="200"/>
      <c r="O184" s="200"/>
      <c r="P184" s="200"/>
      <c r="Q184" s="200"/>
      <c r="R184" s="200"/>
      <c r="S184" s="200"/>
      <c r="T184" s="20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195" t="s">
        <v>161</v>
      </c>
      <c r="AU184" s="195" t="s">
        <v>159</v>
      </c>
      <c r="AV184" s="14" t="s">
        <v>159</v>
      </c>
      <c r="AW184" s="14" t="s">
        <v>38</v>
      </c>
      <c r="AX184" s="14" t="s">
        <v>21</v>
      </c>
      <c r="AY184" s="195" t="s">
        <v>151</v>
      </c>
    </row>
    <row r="185" s="2" customFormat="1" ht="14.4" customHeight="1">
      <c r="A185" s="37"/>
      <c r="B185" s="171"/>
      <c r="C185" s="172" t="s">
        <v>258</v>
      </c>
      <c r="D185" s="172" t="s">
        <v>154</v>
      </c>
      <c r="E185" s="173" t="s">
        <v>259</v>
      </c>
      <c r="F185" s="174" t="s">
        <v>260</v>
      </c>
      <c r="G185" s="175" t="s">
        <v>166</v>
      </c>
      <c r="H185" s="176">
        <v>43.128</v>
      </c>
      <c r="I185" s="177"/>
      <c r="J185" s="178">
        <f>ROUND(I185*H185,2)</f>
        <v>0</v>
      </c>
      <c r="K185" s="179"/>
      <c r="L185" s="38"/>
      <c r="M185" s="180" t="s">
        <v>1</v>
      </c>
      <c r="N185" s="181" t="s">
        <v>48</v>
      </c>
      <c r="O185" s="76"/>
      <c r="P185" s="182">
        <f>O185*H185</f>
        <v>0</v>
      </c>
      <c r="Q185" s="182">
        <v>0.11</v>
      </c>
      <c r="R185" s="182">
        <f>Q185*H185</f>
        <v>4.7440800000000003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158</v>
      </c>
      <c r="AT185" s="184" t="s">
        <v>154</v>
      </c>
      <c r="AU185" s="184" t="s">
        <v>159</v>
      </c>
      <c r="AY185" s="18" t="s">
        <v>151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8" t="s">
        <v>159</v>
      </c>
      <c r="BK185" s="185">
        <f>ROUND(I185*H185,2)</f>
        <v>0</v>
      </c>
      <c r="BL185" s="18" t="s">
        <v>158</v>
      </c>
      <c r="BM185" s="184" t="s">
        <v>261</v>
      </c>
    </row>
    <row r="186" s="14" customFormat="1">
      <c r="A186" s="14"/>
      <c r="B186" s="194"/>
      <c r="C186" s="14"/>
      <c r="D186" s="187" t="s">
        <v>161</v>
      </c>
      <c r="E186" s="195" t="s">
        <v>1</v>
      </c>
      <c r="F186" s="196" t="s">
        <v>262</v>
      </c>
      <c r="G186" s="14"/>
      <c r="H186" s="197">
        <v>43.128</v>
      </c>
      <c r="I186" s="198"/>
      <c r="J186" s="14"/>
      <c r="K186" s="14"/>
      <c r="L186" s="194"/>
      <c r="M186" s="199"/>
      <c r="N186" s="200"/>
      <c r="O186" s="200"/>
      <c r="P186" s="200"/>
      <c r="Q186" s="200"/>
      <c r="R186" s="200"/>
      <c r="S186" s="200"/>
      <c r="T186" s="20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195" t="s">
        <v>161</v>
      </c>
      <c r="AU186" s="195" t="s">
        <v>159</v>
      </c>
      <c r="AV186" s="14" t="s">
        <v>159</v>
      </c>
      <c r="AW186" s="14" t="s">
        <v>38</v>
      </c>
      <c r="AX186" s="14" t="s">
        <v>21</v>
      </c>
      <c r="AY186" s="195" t="s">
        <v>151</v>
      </c>
    </row>
    <row r="187" s="2" customFormat="1" ht="24.15" customHeight="1">
      <c r="A187" s="37"/>
      <c r="B187" s="171"/>
      <c r="C187" s="172" t="s">
        <v>7</v>
      </c>
      <c r="D187" s="172" t="s">
        <v>154</v>
      </c>
      <c r="E187" s="173" t="s">
        <v>263</v>
      </c>
      <c r="F187" s="174" t="s">
        <v>264</v>
      </c>
      <c r="G187" s="175" t="s">
        <v>166</v>
      </c>
      <c r="H187" s="176">
        <v>172.512</v>
      </c>
      <c r="I187" s="177"/>
      <c r="J187" s="178">
        <f>ROUND(I187*H187,2)</f>
        <v>0</v>
      </c>
      <c r="K187" s="179"/>
      <c r="L187" s="38"/>
      <c r="M187" s="180" t="s">
        <v>1</v>
      </c>
      <c r="N187" s="181" t="s">
        <v>48</v>
      </c>
      <c r="O187" s="76"/>
      <c r="P187" s="182">
        <f>O187*H187</f>
        <v>0</v>
      </c>
      <c r="Q187" s="182">
        <v>0.010999999999999999</v>
      </c>
      <c r="R187" s="182">
        <f>Q187*H187</f>
        <v>1.897632</v>
      </c>
      <c r="S187" s="182">
        <v>0</v>
      </c>
      <c r="T187" s="183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4" t="s">
        <v>158</v>
      </c>
      <c r="AT187" s="184" t="s">
        <v>154</v>
      </c>
      <c r="AU187" s="184" t="s">
        <v>159</v>
      </c>
      <c r="AY187" s="18" t="s">
        <v>151</v>
      </c>
      <c r="BE187" s="185">
        <f>IF(N187="základní",J187,0)</f>
        <v>0</v>
      </c>
      <c r="BF187" s="185">
        <f>IF(N187="snížená",J187,0)</f>
        <v>0</v>
      </c>
      <c r="BG187" s="185">
        <f>IF(N187="zákl. přenesená",J187,0)</f>
        <v>0</v>
      </c>
      <c r="BH187" s="185">
        <f>IF(N187="sníž. přenesená",J187,0)</f>
        <v>0</v>
      </c>
      <c r="BI187" s="185">
        <f>IF(N187="nulová",J187,0)</f>
        <v>0</v>
      </c>
      <c r="BJ187" s="18" t="s">
        <v>159</v>
      </c>
      <c r="BK187" s="185">
        <f>ROUND(I187*H187,2)</f>
        <v>0</v>
      </c>
      <c r="BL187" s="18" t="s">
        <v>158</v>
      </c>
      <c r="BM187" s="184" t="s">
        <v>265</v>
      </c>
    </row>
    <row r="188" s="14" customFormat="1">
      <c r="A188" s="14"/>
      <c r="B188" s="194"/>
      <c r="C188" s="14"/>
      <c r="D188" s="187" t="s">
        <v>161</v>
      </c>
      <c r="E188" s="14"/>
      <c r="F188" s="196" t="s">
        <v>266</v>
      </c>
      <c r="G188" s="14"/>
      <c r="H188" s="197">
        <v>172.512</v>
      </c>
      <c r="I188" s="198"/>
      <c r="J188" s="14"/>
      <c r="K188" s="14"/>
      <c r="L188" s="194"/>
      <c r="M188" s="199"/>
      <c r="N188" s="200"/>
      <c r="O188" s="200"/>
      <c r="P188" s="200"/>
      <c r="Q188" s="200"/>
      <c r="R188" s="200"/>
      <c r="S188" s="200"/>
      <c r="T188" s="20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195" t="s">
        <v>161</v>
      </c>
      <c r="AU188" s="195" t="s">
        <v>159</v>
      </c>
      <c r="AV188" s="14" t="s">
        <v>159</v>
      </c>
      <c r="AW188" s="14" t="s">
        <v>3</v>
      </c>
      <c r="AX188" s="14" t="s">
        <v>21</v>
      </c>
      <c r="AY188" s="195" t="s">
        <v>151</v>
      </c>
    </row>
    <row r="189" s="2" customFormat="1" ht="14.4" customHeight="1">
      <c r="A189" s="37"/>
      <c r="B189" s="171"/>
      <c r="C189" s="172" t="s">
        <v>267</v>
      </c>
      <c r="D189" s="172" t="s">
        <v>154</v>
      </c>
      <c r="E189" s="173" t="s">
        <v>268</v>
      </c>
      <c r="F189" s="174" t="s">
        <v>269</v>
      </c>
      <c r="G189" s="175" t="s">
        <v>166</v>
      </c>
      <c r="H189" s="176">
        <v>43.128</v>
      </c>
      <c r="I189" s="177"/>
      <c r="J189" s="178">
        <f>ROUND(I189*H189,2)</f>
        <v>0</v>
      </c>
      <c r="K189" s="179"/>
      <c r="L189" s="38"/>
      <c r="M189" s="180" t="s">
        <v>1</v>
      </c>
      <c r="N189" s="181" t="s">
        <v>48</v>
      </c>
      <c r="O189" s="76"/>
      <c r="P189" s="182">
        <f>O189*H189</f>
        <v>0</v>
      </c>
      <c r="Q189" s="182">
        <v>0.00012</v>
      </c>
      <c r="R189" s="182">
        <f>Q189*H189</f>
        <v>0.0051753600000000004</v>
      </c>
      <c r="S189" s="182">
        <v>0</v>
      </c>
      <c r="T189" s="18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4" t="s">
        <v>158</v>
      </c>
      <c r="AT189" s="184" t="s">
        <v>154</v>
      </c>
      <c r="AU189" s="184" t="s">
        <v>159</v>
      </c>
      <c r="AY189" s="18" t="s">
        <v>151</v>
      </c>
      <c r="BE189" s="185">
        <f>IF(N189="základní",J189,0)</f>
        <v>0</v>
      </c>
      <c r="BF189" s="185">
        <f>IF(N189="snížená",J189,0)</f>
        <v>0</v>
      </c>
      <c r="BG189" s="185">
        <f>IF(N189="zákl. přenesená",J189,0)</f>
        <v>0</v>
      </c>
      <c r="BH189" s="185">
        <f>IF(N189="sníž. přenesená",J189,0)</f>
        <v>0</v>
      </c>
      <c r="BI189" s="185">
        <f>IF(N189="nulová",J189,0)</f>
        <v>0</v>
      </c>
      <c r="BJ189" s="18" t="s">
        <v>159</v>
      </c>
      <c r="BK189" s="185">
        <f>ROUND(I189*H189,2)</f>
        <v>0</v>
      </c>
      <c r="BL189" s="18" t="s">
        <v>158</v>
      </c>
      <c r="BM189" s="184" t="s">
        <v>270</v>
      </c>
    </row>
    <row r="190" s="2" customFormat="1" ht="14.4" customHeight="1">
      <c r="A190" s="37"/>
      <c r="B190" s="171"/>
      <c r="C190" s="172" t="s">
        <v>271</v>
      </c>
      <c r="D190" s="172" t="s">
        <v>154</v>
      </c>
      <c r="E190" s="173" t="s">
        <v>272</v>
      </c>
      <c r="F190" s="174" t="s">
        <v>273</v>
      </c>
      <c r="G190" s="175" t="s">
        <v>193</v>
      </c>
      <c r="H190" s="176">
        <v>2.1560000000000001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48</v>
      </c>
      <c r="O190" s="76"/>
      <c r="P190" s="182">
        <f>O190*H190</f>
        <v>0</v>
      </c>
      <c r="Q190" s="182">
        <v>0.41999999999999998</v>
      </c>
      <c r="R190" s="182">
        <f>Q190*H190</f>
        <v>0.90551999999999999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158</v>
      </c>
      <c r="AT190" s="184" t="s">
        <v>154</v>
      </c>
      <c r="AU190" s="184" t="s">
        <v>159</v>
      </c>
      <c r="AY190" s="18" t="s">
        <v>151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159</v>
      </c>
      <c r="BK190" s="185">
        <f>ROUND(I190*H190,2)</f>
        <v>0</v>
      </c>
      <c r="BL190" s="18" t="s">
        <v>158</v>
      </c>
      <c r="BM190" s="184" t="s">
        <v>274</v>
      </c>
    </row>
    <row r="191" s="14" customFormat="1">
      <c r="A191" s="14"/>
      <c r="B191" s="194"/>
      <c r="C191" s="14"/>
      <c r="D191" s="187" t="s">
        <v>161</v>
      </c>
      <c r="E191" s="195" t="s">
        <v>1</v>
      </c>
      <c r="F191" s="196" t="s">
        <v>275</v>
      </c>
      <c r="G191" s="14"/>
      <c r="H191" s="197">
        <v>2.1560000000000001</v>
      </c>
      <c r="I191" s="198"/>
      <c r="J191" s="14"/>
      <c r="K191" s="14"/>
      <c r="L191" s="194"/>
      <c r="M191" s="199"/>
      <c r="N191" s="200"/>
      <c r="O191" s="200"/>
      <c r="P191" s="200"/>
      <c r="Q191" s="200"/>
      <c r="R191" s="200"/>
      <c r="S191" s="200"/>
      <c r="T191" s="20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195" t="s">
        <v>161</v>
      </c>
      <c r="AU191" s="195" t="s">
        <v>159</v>
      </c>
      <c r="AV191" s="14" t="s">
        <v>159</v>
      </c>
      <c r="AW191" s="14" t="s">
        <v>38</v>
      </c>
      <c r="AX191" s="14" t="s">
        <v>21</v>
      </c>
      <c r="AY191" s="195" t="s">
        <v>151</v>
      </c>
    </row>
    <row r="192" s="12" customFormat="1" ht="22.8" customHeight="1">
      <c r="A192" s="12"/>
      <c r="B192" s="158"/>
      <c r="C192" s="12"/>
      <c r="D192" s="159" t="s">
        <v>81</v>
      </c>
      <c r="E192" s="169" t="s">
        <v>202</v>
      </c>
      <c r="F192" s="169" t="s">
        <v>276</v>
      </c>
      <c r="G192" s="12"/>
      <c r="H192" s="12"/>
      <c r="I192" s="161"/>
      <c r="J192" s="170">
        <f>BK192</f>
        <v>0</v>
      </c>
      <c r="K192" s="12"/>
      <c r="L192" s="158"/>
      <c r="M192" s="163"/>
      <c r="N192" s="164"/>
      <c r="O192" s="164"/>
      <c r="P192" s="165">
        <f>SUM(P193:P219)</f>
        <v>0</v>
      </c>
      <c r="Q192" s="164"/>
      <c r="R192" s="165">
        <f>SUM(R193:R219)</f>
        <v>0.0051578000000000006</v>
      </c>
      <c r="S192" s="164"/>
      <c r="T192" s="166">
        <f>SUM(T193:T219)</f>
        <v>48.987900000000003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59" t="s">
        <v>21</v>
      </c>
      <c r="AT192" s="167" t="s">
        <v>81</v>
      </c>
      <c r="AU192" s="167" t="s">
        <v>21</v>
      </c>
      <c r="AY192" s="159" t="s">
        <v>151</v>
      </c>
      <c r="BK192" s="168">
        <f>SUM(BK193:BK219)</f>
        <v>0</v>
      </c>
    </row>
    <row r="193" s="2" customFormat="1" ht="24.15" customHeight="1">
      <c r="A193" s="37"/>
      <c r="B193" s="171"/>
      <c r="C193" s="172" t="s">
        <v>277</v>
      </c>
      <c r="D193" s="172" t="s">
        <v>154</v>
      </c>
      <c r="E193" s="173" t="s">
        <v>278</v>
      </c>
      <c r="F193" s="174" t="s">
        <v>279</v>
      </c>
      <c r="G193" s="175" t="s">
        <v>280</v>
      </c>
      <c r="H193" s="176">
        <v>1</v>
      </c>
      <c r="I193" s="177"/>
      <c r="J193" s="178">
        <f>ROUND(I193*H193,2)</f>
        <v>0</v>
      </c>
      <c r="K193" s="179"/>
      <c r="L193" s="38"/>
      <c r="M193" s="180" t="s">
        <v>1</v>
      </c>
      <c r="N193" s="181" t="s">
        <v>48</v>
      </c>
      <c r="O193" s="76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4" t="s">
        <v>158</v>
      </c>
      <c r="AT193" s="184" t="s">
        <v>154</v>
      </c>
      <c r="AU193" s="184" t="s">
        <v>159</v>
      </c>
      <c r="AY193" s="18" t="s">
        <v>151</v>
      </c>
      <c r="BE193" s="185">
        <f>IF(N193="základní",J193,0)</f>
        <v>0</v>
      </c>
      <c r="BF193" s="185">
        <f>IF(N193="snížená",J193,0)</f>
        <v>0</v>
      </c>
      <c r="BG193" s="185">
        <f>IF(N193="zákl. přenesená",J193,0)</f>
        <v>0</v>
      </c>
      <c r="BH193" s="185">
        <f>IF(N193="sníž. přenesená",J193,0)</f>
        <v>0</v>
      </c>
      <c r="BI193" s="185">
        <f>IF(N193="nulová",J193,0)</f>
        <v>0</v>
      </c>
      <c r="BJ193" s="18" t="s">
        <v>159</v>
      </c>
      <c r="BK193" s="185">
        <f>ROUND(I193*H193,2)</f>
        <v>0</v>
      </c>
      <c r="BL193" s="18" t="s">
        <v>158</v>
      </c>
      <c r="BM193" s="184" t="s">
        <v>281</v>
      </c>
    </row>
    <row r="194" s="2" customFormat="1" ht="24.15" customHeight="1">
      <c r="A194" s="37"/>
      <c r="B194" s="171"/>
      <c r="C194" s="172" t="s">
        <v>282</v>
      </c>
      <c r="D194" s="172" t="s">
        <v>154</v>
      </c>
      <c r="E194" s="173" t="s">
        <v>283</v>
      </c>
      <c r="F194" s="174" t="s">
        <v>284</v>
      </c>
      <c r="G194" s="175" t="s">
        <v>280</v>
      </c>
      <c r="H194" s="176">
        <v>60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48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158</v>
      </c>
      <c r="AT194" s="184" t="s">
        <v>154</v>
      </c>
      <c r="AU194" s="184" t="s">
        <v>159</v>
      </c>
      <c r="AY194" s="18" t="s">
        <v>151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159</v>
      </c>
      <c r="BK194" s="185">
        <f>ROUND(I194*H194,2)</f>
        <v>0</v>
      </c>
      <c r="BL194" s="18" t="s">
        <v>158</v>
      </c>
      <c r="BM194" s="184" t="s">
        <v>285</v>
      </c>
    </row>
    <row r="195" s="2" customFormat="1" ht="24.15" customHeight="1">
      <c r="A195" s="37"/>
      <c r="B195" s="171"/>
      <c r="C195" s="172" t="s">
        <v>286</v>
      </c>
      <c r="D195" s="172" t="s">
        <v>154</v>
      </c>
      <c r="E195" s="173" t="s">
        <v>287</v>
      </c>
      <c r="F195" s="174" t="s">
        <v>288</v>
      </c>
      <c r="G195" s="175" t="s">
        <v>166</v>
      </c>
      <c r="H195" s="176">
        <v>128.94499999999999</v>
      </c>
      <c r="I195" s="177"/>
      <c r="J195" s="178">
        <f>ROUND(I195*H195,2)</f>
        <v>0</v>
      </c>
      <c r="K195" s="179"/>
      <c r="L195" s="38"/>
      <c r="M195" s="180" t="s">
        <v>1</v>
      </c>
      <c r="N195" s="181" t="s">
        <v>48</v>
      </c>
      <c r="O195" s="76"/>
      <c r="P195" s="182">
        <f>O195*H195</f>
        <v>0</v>
      </c>
      <c r="Q195" s="182">
        <v>4.0000000000000003E-05</v>
      </c>
      <c r="R195" s="182">
        <f>Q195*H195</f>
        <v>0.0051578000000000006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158</v>
      </c>
      <c r="AT195" s="184" t="s">
        <v>154</v>
      </c>
      <c r="AU195" s="184" t="s">
        <v>159</v>
      </c>
      <c r="AY195" s="18" t="s">
        <v>151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8" t="s">
        <v>159</v>
      </c>
      <c r="BK195" s="185">
        <f>ROUND(I195*H195,2)</f>
        <v>0</v>
      </c>
      <c r="BL195" s="18" t="s">
        <v>158</v>
      </c>
      <c r="BM195" s="184" t="s">
        <v>289</v>
      </c>
    </row>
    <row r="196" s="14" customFormat="1">
      <c r="A196" s="14"/>
      <c r="B196" s="194"/>
      <c r="C196" s="14"/>
      <c r="D196" s="187" t="s">
        <v>161</v>
      </c>
      <c r="E196" s="195" t="s">
        <v>1</v>
      </c>
      <c r="F196" s="196" t="s">
        <v>290</v>
      </c>
      <c r="G196" s="14"/>
      <c r="H196" s="197">
        <v>128.94499999999999</v>
      </c>
      <c r="I196" s="198"/>
      <c r="J196" s="14"/>
      <c r="K196" s="14"/>
      <c r="L196" s="194"/>
      <c r="M196" s="199"/>
      <c r="N196" s="200"/>
      <c r="O196" s="200"/>
      <c r="P196" s="200"/>
      <c r="Q196" s="200"/>
      <c r="R196" s="200"/>
      <c r="S196" s="200"/>
      <c r="T196" s="20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5" t="s">
        <v>161</v>
      </c>
      <c r="AU196" s="195" t="s">
        <v>159</v>
      </c>
      <c r="AV196" s="14" t="s">
        <v>159</v>
      </c>
      <c r="AW196" s="14" t="s">
        <v>38</v>
      </c>
      <c r="AX196" s="14" t="s">
        <v>21</v>
      </c>
      <c r="AY196" s="195" t="s">
        <v>151</v>
      </c>
    </row>
    <row r="197" s="2" customFormat="1" ht="37.8" customHeight="1">
      <c r="A197" s="37"/>
      <c r="B197" s="171"/>
      <c r="C197" s="172" t="s">
        <v>291</v>
      </c>
      <c r="D197" s="172" t="s">
        <v>154</v>
      </c>
      <c r="E197" s="173" t="s">
        <v>292</v>
      </c>
      <c r="F197" s="174" t="s">
        <v>293</v>
      </c>
      <c r="G197" s="175" t="s">
        <v>193</v>
      </c>
      <c r="H197" s="176">
        <v>5.6539999999999999</v>
      </c>
      <c r="I197" s="177"/>
      <c r="J197" s="178">
        <f>ROUND(I197*H197,2)</f>
        <v>0</v>
      </c>
      <c r="K197" s="179"/>
      <c r="L197" s="38"/>
      <c r="M197" s="180" t="s">
        <v>1</v>
      </c>
      <c r="N197" s="181" t="s">
        <v>48</v>
      </c>
      <c r="O197" s="76"/>
      <c r="P197" s="182">
        <f>O197*H197</f>
        <v>0</v>
      </c>
      <c r="Q197" s="182">
        <v>0</v>
      </c>
      <c r="R197" s="182">
        <f>Q197*H197</f>
        <v>0</v>
      </c>
      <c r="S197" s="182">
        <v>2.2000000000000002</v>
      </c>
      <c r="T197" s="183">
        <f>S197*H197</f>
        <v>12.438800000000001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4" t="s">
        <v>158</v>
      </c>
      <c r="AT197" s="184" t="s">
        <v>154</v>
      </c>
      <c r="AU197" s="184" t="s">
        <v>159</v>
      </c>
      <c r="AY197" s="18" t="s">
        <v>151</v>
      </c>
      <c r="BE197" s="185">
        <f>IF(N197="základní",J197,0)</f>
        <v>0</v>
      </c>
      <c r="BF197" s="185">
        <f>IF(N197="snížená",J197,0)</f>
        <v>0</v>
      </c>
      <c r="BG197" s="185">
        <f>IF(N197="zákl. přenesená",J197,0)</f>
        <v>0</v>
      </c>
      <c r="BH197" s="185">
        <f>IF(N197="sníž. přenesená",J197,0)</f>
        <v>0</v>
      </c>
      <c r="BI197" s="185">
        <f>IF(N197="nulová",J197,0)</f>
        <v>0</v>
      </c>
      <c r="BJ197" s="18" t="s">
        <v>159</v>
      </c>
      <c r="BK197" s="185">
        <f>ROUND(I197*H197,2)</f>
        <v>0</v>
      </c>
      <c r="BL197" s="18" t="s">
        <v>158</v>
      </c>
      <c r="BM197" s="184" t="s">
        <v>294</v>
      </c>
    </row>
    <row r="198" s="13" customFormat="1">
      <c r="A198" s="13"/>
      <c r="B198" s="186"/>
      <c r="C198" s="13"/>
      <c r="D198" s="187" t="s">
        <v>161</v>
      </c>
      <c r="E198" s="188" t="s">
        <v>1</v>
      </c>
      <c r="F198" s="189" t="s">
        <v>295</v>
      </c>
      <c r="G198" s="13"/>
      <c r="H198" s="188" t="s">
        <v>1</v>
      </c>
      <c r="I198" s="190"/>
      <c r="J198" s="13"/>
      <c r="K198" s="13"/>
      <c r="L198" s="186"/>
      <c r="M198" s="191"/>
      <c r="N198" s="192"/>
      <c r="O198" s="192"/>
      <c r="P198" s="192"/>
      <c r="Q198" s="192"/>
      <c r="R198" s="192"/>
      <c r="S198" s="192"/>
      <c r="T198" s="19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8" t="s">
        <v>161</v>
      </c>
      <c r="AU198" s="188" t="s">
        <v>159</v>
      </c>
      <c r="AV198" s="13" t="s">
        <v>21</v>
      </c>
      <c r="AW198" s="13" t="s">
        <v>38</v>
      </c>
      <c r="AX198" s="13" t="s">
        <v>82</v>
      </c>
      <c r="AY198" s="188" t="s">
        <v>151</v>
      </c>
    </row>
    <row r="199" s="14" customFormat="1">
      <c r="A199" s="14"/>
      <c r="B199" s="194"/>
      <c r="C199" s="14"/>
      <c r="D199" s="187" t="s">
        <v>161</v>
      </c>
      <c r="E199" s="195" t="s">
        <v>1</v>
      </c>
      <c r="F199" s="196" t="s">
        <v>296</v>
      </c>
      <c r="G199" s="14"/>
      <c r="H199" s="197">
        <v>5.6539999999999999</v>
      </c>
      <c r="I199" s="198"/>
      <c r="J199" s="14"/>
      <c r="K199" s="14"/>
      <c r="L199" s="194"/>
      <c r="M199" s="199"/>
      <c r="N199" s="200"/>
      <c r="O199" s="200"/>
      <c r="P199" s="200"/>
      <c r="Q199" s="200"/>
      <c r="R199" s="200"/>
      <c r="S199" s="200"/>
      <c r="T199" s="20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5" t="s">
        <v>161</v>
      </c>
      <c r="AU199" s="195" t="s">
        <v>159</v>
      </c>
      <c r="AV199" s="14" t="s">
        <v>159</v>
      </c>
      <c r="AW199" s="14" t="s">
        <v>38</v>
      </c>
      <c r="AX199" s="14" t="s">
        <v>21</v>
      </c>
      <c r="AY199" s="195" t="s">
        <v>151</v>
      </c>
    </row>
    <row r="200" s="2" customFormat="1" ht="14.4" customHeight="1">
      <c r="A200" s="37"/>
      <c r="B200" s="171"/>
      <c r="C200" s="172" t="s">
        <v>297</v>
      </c>
      <c r="D200" s="172" t="s">
        <v>154</v>
      </c>
      <c r="E200" s="173" t="s">
        <v>298</v>
      </c>
      <c r="F200" s="174" t="s">
        <v>299</v>
      </c>
      <c r="G200" s="175" t="s">
        <v>166</v>
      </c>
      <c r="H200" s="176">
        <v>7.2000000000000002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48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0.087999999999999995</v>
      </c>
      <c r="T200" s="183">
        <f>S200*H200</f>
        <v>0.63359999999999994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158</v>
      </c>
      <c r="AT200" s="184" t="s">
        <v>154</v>
      </c>
      <c r="AU200" s="184" t="s">
        <v>159</v>
      </c>
      <c r="AY200" s="18" t="s">
        <v>151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159</v>
      </c>
      <c r="BK200" s="185">
        <f>ROUND(I200*H200,2)</f>
        <v>0</v>
      </c>
      <c r="BL200" s="18" t="s">
        <v>158</v>
      </c>
      <c r="BM200" s="184" t="s">
        <v>300</v>
      </c>
    </row>
    <row r="201" s="14" customFormat="1">
      <c r="A201" s="14"/>
      <c r="B201" s="194"/>
      <c r="C201" s="14"/>
      <c r="D201" s="187" t="s">
        <v>161</v>
      </c>
      <c r="E201" s="195" t="s">
        <v>1</v>
      </c>
      <c r="F201" s="196" t="s">
        <v>301</v>
      </c>
      <c r="G201" s="14"/>
      <c r="H201" s="197">
        <v>7.2000000000000002</v>
      </c>
      <c r="I201" s="198"/>
      <c r="J201" s="14"/>
      <c r="K201" s="14"/>
      <c r="L201" s="194"/>
      <c r="M201" s="199"/>
      <c r="N201" s="200"/>
      <c r="O201" s="200"/>
      <c r="P201" s="200"/>
      <c r="Q201" s="200"/>
      <c r="R201" s="200"/>
      <c r="S201" s="200"/>
      <c r="T201" s="20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195" t="s">
        <v>161</v>
      </c>
      <c r="AU201" s="195" t="s">
        <v>159</v>
      </c>
      <c r="AV201" s="14" t="s">
        <v>159</v>
      </c>
      <c r="AW201" s="14" t="s">
        <v>38</v>
      </c>
      <c r="AX201" s="14" t="s">
        <v>21</v>
      </c>
      <c r="AY201" s="195" t="s">
        <v>151</v>
      </c>
    </row>
    <row r="202" s="2" customFormat="1" ht="14.4" customHeight="1">
      <c r="A202" s="37"/>
      <c r="B202" s="171"/>
      <c r="C202" s="172" t="s">
        <v>302</v>
      </c>
      <c r="D202" s="172" t="s">
        <v>154</v>
      </c>
      <c r="E202" s="173" t="s">
        <v>303</v>
      </c>
      <c r="F202" s="174" t="s">
        <v>304</v>
      </c>
      <c r="G202" s="175" t="s">
        <v>166</v>
      </c>
      <c r="H202" s="176">
        <v>8</v>
      </c>
      <c r="I202" s="177"/>
      <c r="J202" s="178">
        <f>ROUND(I202*H202,2)</f>
        <v>0</v>
      </c>
      <c r="K202" s="179"/>
      <c r="L202" s="38"/>
      <c r="M202" s="180" t="s">
        <v>1</v>
      </c>
      <c r="N202" s="181" t="s">
        <v>48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0.075999999999999998</v>
      </c>
      <c r="T202" s="183">
        <f>S202*H202</f>
        <v>0.60799999999999998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158</v>
      </c>
      <c r="AT202" s="184" t="s">
        <v>154</v>
      </c>
      <c r="AU202" s="184" t="s">
        <v>159</v>
      </c>
      <c r="AY202" s="18" t="s">
        <v>151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159</v>
      </c>
      <c r="BK202" s="185">
        <f>ROUND(I202*H202,2)</f>
        <v>0</v>
      </c>
      <c r="BL202" s="18" t="s">
        <v>158</v>
      </c>
      <c r="BM202" s="184" t="s">
        <v>305</v>
      </c>
    </row>
    <row r="203" s="14" customFormat="1">
      <c r="A203" s="14"/>
      <c r="B203" s="194"/>
      <c r="C203" s="14"/>
      <c r="D203" s="187" t="s">
        <v>161</v>
      </c>
      <c r="E203" s="195" t="s">
        <v>1</v>
      </c>
      <c r="F203" s="196" t="s">
        <v>306</v>
      </c>
      <c r="G203" s="14"/>
      <c r="H203" s="197">
        <v>8</v>
      </c>
      <c r="I203" s="198"/>
      <c r="J203" s="14"/>
      <c r="K203" s="14"/>
      <c r="L203" s="194"/>
      <c r="M203" s="199"/>
      <c r="N203" s="200"/>
      <c r="O203" s="200"/>
      <c r="P203" s="200"/>
      <c r="Q203" s="200"/>
      <c r="R203" s="200"/>
      <c r="S203" s="200"/>
      <c r="T203" s="20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195" t="s">
        <v>161</v>
      </c>
      <c r="AU203" s="195" t="s">
        <v>159</v>
      </c>
      <c r="AV203" s="14" t="s">
        <v>159</v>
      </c>
      <c r="AW203" s="14" t="s">
        <v>38</v>
      </c>
      <c r="AX203" s="14" t="s">
        <v>21</v>
      </c>
      <c r="AY203" s="195" t="s">
        <v>151</v>
      </c>
    </row>
    <row r="204" s="2" customFormat="1" ht="24.15" customHeight="1">
      <c r="A204" s="37"/>
      <c r="B204" s="171"/>
      <c r="C204" s="172" t="s">
        <v>307</v>
      </c>
      <c r="D204" s="172" t="s">
        <v>154</v>
      </c>
      <c r="E204" s="173" t="s">
        <v>308</v>
      </c>
      <c r="F204" s="174" t="s">
        <v>309</v>
      </c>
      <c r="G204" s="175" t="s">
        <v>193</v>
      </c>
      <c r="H204" s="176">
        <v>4.8760000000000003</v>
      </c>
      <c r="I204" s="177"/>
      <c r="J204" s="178">
        <f>ROUND(I204*H204,2)</f>
        <v>0</v>
      </c>
      <c r="K204" s="179"/>
      <c r="L204" s="38"/>
      <c r="M204" s="180" t="s">
        <v>1</v>
      </c>
      <c r="N204" s="181" t="s">
        <v>48</v>
      </c>
      <c r="O204" s="76"/>
      <c r="P204" s="182">
        <f>O204*H204</f>
        <v>0</v>
      </c>
      <c r="Q204" s="182">
        <v>0</v>
      </c>
      <c r="R204" s="182">
        <f>Q204*H204</f>
        <v>0</v>
      </c>
      <c r="S204" s="182">
        <v>1.8</v>
      </c>
      <c r="T204" s="183">
        <f>S204*H204</f>
        <v>8.7768000000000015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4" t="s">
        <v>158</v>
      </c>
      <c r="AT204" s="184" t="s">
        <v>154</v>
      </c>
      <c r="AU204" s="184" t="s">
        <v>159</v>
      </c>
      <c r="AY204" s="18" t="s">
        <v>151</v>
      </c>
      <c r="BE204" s="185">
        <f>IF(N204="základní",J204,0)</f>
        <v>0</v>
      </c>
      <c r="BF204" s="185">
        <f>IF(N204="snížená",J204,0)</f>
        <v>0</v>
      </c>
      <c r="BG204" s="185">
        <f>IF(N204="zákl. přenesená",J204,0)</f>
        <v>0</v>
      </c>
      <c r="BH204" s="185">
        <f>IF(N204="sníž. přenesená",J204,0)</f>
        <v>0</v>
      </c>
      <c r="BI204" s="185">
        <f>IF(N204="nulová",J204,0)</f>
        <v>0</v>
      </c>
      <c r="BJ204" s="18" t="s">
        <v>159</v>
      </c>
      <c r="BK204" s="185">
        <f>ROUND(I204*H204,2)</f>
        <v>0</v>
      </c>
      <c r="BL204" s="18" t="s">
        <v>158</v>
      </c>
      <c r="BM204" s="184" t="s">
        <v>310</v>
      </c>
    </row>
    <row r="205" s="14" customFormat="1">
      <c r="A205" s="14"/>
      <c r="B205" s="194"/>
      <c r="C205" s="14"/>
      <c r="D205" s="187" t="s">
        <v>161</v>
      </c>
      <c r="E205" s="195" t="s">
        <v>1</v>
      </c>
      <c r="F205" s="196" t="s">
        <v>311</v>
      </c>
      <c r="G205" s="14"/>
      <c r="H205" s="197">
        <v>4.8760000000000003</v>
      </c>
      <c r="I205" s="198"/>
      <c r="J205" s="14"/>
      <c r="K205" s="14"/>
      <c r="L205" s="194"/>
      <c r="M205" s="199"/>
      <c r="N205" s="200"/>
      <c r="O205" s="200"/>
      <c r="P205" s="200"/>
      <c r="Q205" s="200"/>
      <c r="R205" s="200"/>
      <c r="S205" s="200"/>
      <c r="T205" s="20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195" t="s">
        <v>161</v>
      </c>
      <c r="AU205" s="195" t="s">
        <v>159</v>
      </c>
      <c r="AV205" s="14" t="s">
        <v>159</v>
      </c>
      <c r="AW205" s="14" t="s">
        <v>38</v>
      </c>
      <c r="AX205" s="14" t="s">
        <v>21</v>
      </c>
      <c r="AY205" s="195" t="s">
        <v>151</v>
      </c>
    </row>
    <row r="206" s="2" customFormat="1" ht="24.15" customHeight="1">
      <c r="A206" s="37"/>
      <c r="B206" s="171"/>
      <c r="C206" s="172" t="s">
        <v>312</v>
      </c>
      <c r="D206" s="172" t="s">
        <v>154</v>
      </c>
      <c r="E206" s="173" t="s">
        <v>313</v>
      </c>
      <c r="F206" s="174" t="s">
        <v>314</v>
      </c>
      <c r="G206" s="175" t="s">
        <v>280</v>
      </c>
      <c r="H206" s="176">
        <v>8</v>
      </c>
      <c r="I206" s="177"/>
      <c r="J206" s="178">
        <f>ROUND(I206*H206,2)</f>
        <v>0</v>
      </c>
      <c r="K206" s="179"/>
      <c r="L206" s="38"/>
      <c r="M206" s="180" t="s">
        <v>1</v>
      </c>
      <c r="N206" s="181" t="s">
        <v>48</v>
      </c>
      <c r="O206" s="76"/>
      <c r="P206" s="182">
        <f>O206*H206</f>
        <v>0</v>
      </c>
      <c r="Q206" s="182">
        <v>0</v>
      </c>
      <c r="R206" s="182">
        <f>Q206*H206</f>
        <v>0</v>
      </c>
      <c r="S206" s="182">
        <v>0.20200000000000001</v>
      </c>
      <c r="T206" s="183">
        <f>S206*H206</f>
        <v>1.6160000000000001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4" t="s">
        <v>158</v>
      </c>
      <c r="AT206" s="184" t="s">
        <v>154</v>
      </c>
      <c r="AU206" s="184" t="s">
        <v>159</v>
      </c>
      <c r="AY206" s="18" t="s">
        <v>151</v>
      </c>
      <c r="BE206" s="185">
        <f>IF(N206="základní",J206,0)</f>
        <v>0</v>
      </c>
      <c r="BF206" s="185">
        <f>IF(N206="snížená",J206,0)</f>
        <v>0</v>
      </c>
      <c r="BG206" s="185">
        <f>IF(N206="zákl. přenesená",J206,0)</f>
        <v>0</v>
      </c>
      <c r="BH206" s="185">
        <f>IF(N206="sníž. přenesená",J206,0)</f>
        <v>0</v>
      </c>
      <c r="BI206" s="185">
        <f>IF(N206="nulová",J206,0)</f>
        <v>0</v>
      </c>
      <c r="BJ206" s="18" t="s">
        <v>159</v>
      </c>
      <c r="BK206" s="185">
        <f>ROUND(I206*H206,2)</f>
        <v>0</v>
      </c>
      <c r="BL206" s="18" t="s">
        <v>158</v>
      </c>
      <c r="BM206" s="184" t="s">
        <v>315</v>
      </c>
    </row>
    <row r="207" s="2" customFormat="1" ht="24.15" customHeight="1">
      <c r="A207" s="37"/>
      <c r="B207" s="171"/>
      <c r="C207" s="172" t="s">
        <v>316</v>
      </c>
      <c r="D207" s="172" t="s">
        <v>154</v>
      </c>
      <c r="E207" s="173" t="s">
        <v>317</v>
      </c>
      <c r="F207" s="174" t="s">
        <v>318</v>
      </c>
      <c r="G207" s="175" t="s">
        <v>171</v>
      </c>
      <c r="H207" s="176">
        <v>80</v>
      </c>
      <c r="I207" s="177"/>
      <c r="J207" s="178">
        <f>ROUND(I207*H207,2)</f>
        <v>0</v>
      </c>
      <c r="K207" s="179"/>
      <c r="L207" s="38"/>
      <c r="M207" s="180" t="s">
        <v>1</v>
      </c>
      <c r="N207" s="181" t="s">
        <v>48</v>
      </c>
      <c r="O207" s="76"/>
      <c r="P207" s="182">
        <f>O207*H207</f>
        <v>0</v>
      </c>
      <c r="Q207" s="182">
        <v>0</v>
      </c>
      <c r="R207" s="182">
        <f>Q207*H207</f>
        <v>0</v>
      </c>
      <c r="S207" s="182">
        <v>0.027</v>
      </c>
      <c r="T207" s="183">
        <f>S207*H207</f>
        <v>2.1600000000000001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4" t="s">
        <v>158</v>
      </c>
      <c r="AT207" s="184" t="s">
        <v>154</v>
      </c>
      <c r="AU207" s="184" t="s">
        <v>159</v>
      </c>
      <c r="AY207" s="18" t="s">
        <v>151</v>
      </c>
      <c r="BE207" s="185">
        <f>IF(N207="základní",J207,0)</f>
        <v>0</v>
      </c>
      <c r="BF207" s="185">
        <f>IF(N207="snížená",J207,0)</f>
        <v>0</v>
      </c>
      <c r="BG207" s="185">
        <f>IF(N207="zákl. přenesená",J207,0)</f>
        <v>0</v>
      </c>
      <c r="BH207" s="185">
        <f>IF(N207="sníž. přenesená",J207,0)</f>
        <v>0</v>
      </c>
      <c r="BI207" s="185">
        <f>IF(N207="nulová",J207,0)</f>
        <v>0</v>
      </c>
      <c r="BJ207" s="18" t="s">
        <v>159</v>
      </c>
      <c r="BK207" s="185">
        <f>ROUND(I207*H207,2)</f>
        <v>0</v>
      </c>
      <c r="BL207" s="18" t="s">
        <v>158</v>
      </c>
      <c r="BM207" s="184" t="s">
        <v>319</v>
      </c>
    </row>
    <row r="208" s="2" customFormat="1" ht="24.15" customHeight="1">
      <c r="A208" s="37"/>
      <c r="B208" s="171"/>
      <c r="C208" s="172" t="s">
        <v>320</v>
      </c>
      <c r="D208" s="172" t="s">
        <v>154</v>
      </c>
      <c r="E208" s="173" t="s">
        <v>321</v>
      </c>
      <c r="F208" s="174" t="s">
        <v>322</v>
      </c>
      <c r="G208" s="175" t="s">
        <v>171</v>
      </c>
      <c r="H208" s="176">
        <v>20</v>
      </c>
      <c r="I208" s="177"/>
      <c r="J208" s="178">
        <f>ROUND(I208*H208,2)</f>
        <v>0</v>
      </c>
      <c r="K208" s="179"/>
      <c r="L208" s="38"/>
      <c r="M208" s="180" t="s">
        <v>1</v>
      </c>
      <c r="N208" s="181" t="s">
        <v>48</v>
      </c>
      <c r="O208" s="76"/>
      <c r="P208" s="182">
        <f>O208*H208</f>
        <v>0</v>
      </c>
      <c r="Q208" s="182">
        <v>0</v>
      </c>
      <c r="R208" s="182">
        <f>Q208*H208</f>
        <v>0</v>
      </c>
      <c r="S208" s="182">
        <v>0.040000000000000001</v>
      </c>
      <c r="T208" s="183">
        <f>S208*H208</f>
        <v>0.80000000000000004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158</v>
      </c>
      <c r="AT208" s="184" t="s">
        <v>154</v>
      </c>
      <c r="AU208" s="184" t="s">
        <v>159</v>
      </c>
      <c r="AY208" s="18" t="s">
        <v>151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8" t="s">
        <v>159</v>
      </c>
      <c r="BK208" s="185">
        <f>ROUND(I208*H208,2)</f>
        <v>0</v>
      </c>
      <c r="BL208" s="18" t="s">
        <v>158</v>
      </c>
      <c r="BM208" s="184" t="s">
        <v>323</v>
      </c>
    </row>
    <row r="209" s="2" customFormat="1" ht="24.15" customHeight="1">
      <c r="A209" s="37"/>
      <c r="B209" s="171"/>
      <c r="C209" s="172" t="s">
        <v>188</v>
      </c>
      <c r="D209" s="172" t="s">
        <v>154</v>
      </c>
      <c r="E209" s="173" t="s">
        <v>324</v>
      </c>
      <c r="F209" s="174" t="s">
        <v>325</v>
      </c>
      <c r="G209" s="175" t="s">
        <v>171</v>
      </c>
      <c r="H209" s="176">
        <v>18.699999999999999</v>
      </c>
      <c r="I209" s="177"/>
      <c r="J209" s="178">
        <f>ROUND(I209*H209,2)</f>
        <v>0</v>
      </c>
      <c r="K209" s="179"/>
      <c r="L209" s="38"/>
      <c r="M209" s="180" t="s">
        <v>1</v>
      </c>
      <c r="N209" s="181" t="s">
        <v>48</v>
      </c>
      <c r="O209" s="76"/>
      <c r="P209" s="182">
        <f>O209*H209</f>
        <v>0</v>
      </c>
      <c r="Q209" s="182">
        <v>0</v>
      </c>
      <c r="R209" s="182">
        <f>Q209*H209</f>
        <v>0</v>
      </c>
      <c r="S209" s="182">
        <v>0.081000000000000003</v>
      </c>
      <c r="T209" s="183">
        <f>S209*H209</f>
        <v>1.5146999999999999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4" t="s">
        <v>158</v>
      </c>
      <c r="AT209" s="184" t="s">
        <v>154</v>
      </c>
      <c r="AU209" s="184" t="s">
        <v>159</v>
      </c>
      <c r="AY209" s="18" t="s">
        <v>151</v>
      </c>
      <c r="BE209" s="185">
        <f>IF(N209="základní",J209,0)</f>
        <v>0</v>
      </c>
      <c r="BF209" s="185">
        <f>IF(N209="snížená",J209,0)</f>
        <v>0</v>
      </c>
      <c r="BG209" s="185">
        <f>IF(N209="zákl. přenesená",J209,0)</f>
        <v>0</v>
      </c>
      <c r="BH209" s="185">
        <f>IF(N209="sníž. přenesená",J209,0)</f>
        <v>0</v>
      </c>
      <c r="BI209" s="185">
        <f>IF(N209="nulová",J209,0)</f>
        <v>0</v>
      </c>
      <c r="BJ209" s="18" t="s">
        <v>159</v>
      </c>
      <c r="BK209" s="185">
        <f>ROUND(I209*H209,2)</f>
        <v>0</v>
      </c>
      <c r="BL209" s="18" t="s">
        <v>158</v>
      </c>
      <c r="BM209" s="184" t="s">
        <v>326</v>
      </c>
    </row>
    <row r="210" s="14" customFormat="1">
      <c r="A210" s="14"/>
      <c r="B210" s="194"/>
      <c r="C210" s="14"/>
      <c r="D210" s="187" t="s">
        <v>161</v>
      </c>
      <c r="E210" s="195" t="s">
        <v>1</v>
      </c>
      <c r="F210" s="196" t="s">
        <v>327</v>
      </c>
      <c r="G210" s="14"/>
      <c r="H210" s="197">
        <v>18.699999999999999</v>
      </c>
      <c r="I210" s="198"/>
      <c r="J210" s="14"/>
      <c r="K210" s="14"/>
      <c r="L210" s="194"/>
      <c r="M210" s="199"/>
      <c r="N210" s="200"/>
      <c r="O210" s="200"/>
      <c r="P210" s="200"/>
      <c r="Q210" s="200"/>
      <c r="R210" s="200"/>
      <c r="S210" s="200"/>
      <c r="T210" s="20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195" t="s">
        <v>161</v>
      </c>
      <c r="AU210" s="195" t="s">
        <v>159</v>
      </c>
      <c r="AV210" s="14" t="s">
        <v>159</v>
      </c>
      <c r="AW210" s="14" t="s">
        <v>38</v>
      </c>
      <c r="AX210" s="14" t="s">
        <v>21</v>
      </c>
      <c r="AY210" s="195" t="s">
        <v>151</v>
      </c>
    </row>
    <row r="211" s="2" customFormat="1" ht="37.8" customHeight="1">
      <c r="A211" s="37"/>
      <c r="B211" s="171"/>
      <c r="C211" s="172" t="s">
        <v>328</v>
      </c>
      <c r="D211" s="172" t="s">
        <v>154</v>
      </c>
      <c r="E211" s="173" t="s">
        <v>329</v>
      </c>
      <c r="F211" s="174" t="s">
        <v>330</v>
      </c>
      <c r="G211" s="175" t="s">
        <v>166</v>
      </c>
      <c r="H211" s="176">
        <v>108.54000000000001</v>
      </c>
      <c r="I211" s="177"/>
      <c r="J211" s="178">
        <f>ROUND(I211*H211,2)</f>
        <v>0</v>
      </c>
      <c r="K211" s="179"/>
      <c r="L211" s="38"/>
      <c r="M211" s="180" t="s">
        <v>1</v>
      </c>
      <c r="N211" s="181" t="s">
        <v>48</v>
      </c>
      <c r="O211" s="76"/>
      <c r="P211" s="182">
        <f>O211*H211</f>
        <v>0</v>
      </c>
      <c r="Q211" s="182">
        <v>0</v>
      </c>
      <c r="R211" s="182">
        <f>Q211*H211</f>
        <v>0</v>
      </c>
      <c r="S211" s="182">
        <v>0.050000000000000003</v>
      </c>
      <c r="T211" s="183">
        <f>S211*H211</f>
        <v>5.4270000000000005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4" t="s">
        <v>158</v>
      </c>
      <c r="AT211" s="184" t="s">
        <v>154</v>
      </c>
      <c r="AU211" s="184" t="s">
        <v>159</v>
      </c>
      <c r="AY211" s="18" t="s">
        <v>151</v>
      </c>
      <c r="BE211" s="185">
        <f>IF(N211="základní",J211,0)</f>
        <v>0</v>
      </c>
      <c r="BF211" s="185">
        <f>IF(N211="snížená",J211,0)</f>
        <v>0</v>
      </c>
      <c r="BG211" s="185">
        <f>IF(N211="zákl. přenesená",J211,0)</f>
        <v>0</v>
      </c>
      <c r="BH211" s="185">
        <f>IF(N211="sníž. přenesená",J211,0)</f>
        <v>0</v>
      </c>
      <c r="BI211" s="185">
        <f>IF(N211="nulová",J211,0)</f>
        <v>0</v>
      </c>
      <c r="BJ211" s="18" t="s">
        <v>159</v>
      </c>
      <c r="BK211" s="185">
        <f>ROUND(I211*H211,2)</f>
        <v>0</v>
      </c>
      <c r="BL211" s="18" t="s">
        <v>158</v>
      </c>
      <c r="BM211" s="184" t="s">
        <v>331</v>
      </c>
    </row>
    <row r="212" s="14" customFormat="1">
      <c r="A212" s="14"/>
      <c r="B212" s="194"/>
      <c r="C212" s="14"/>
      <c r="D212" s="187" t="s">
        <v>161</v>
      </c>
      <c r="E212" s="195" t="s">
        <v>1</v>
      </c>
      <c r="F212" s="196" t="s">
        <v>332</v>
      </c>
      <c r="G212" s="14"/>
      <c r="H212" s="197">
        <v>108.54000000000001</v>
      </c>
      <c r="I212" s="198"/>
      <c r="J212" s="14"/>
      <c r="K212" s="14"/>
      <c r="L212" s="194"/>
      <c r="M212" s="199"/>
      <c r="N212" s="200"/>
      <c r="O212" s="200"/>
      <c r="P212" s="200"/>
      <c r="Q212" s="200"/>
      <c r="R212" s="200"/>
      <c r="S212" s="200"/>
      <c r="T212" s="20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195" t="s">
        <v>161</v>
      </c>
      <c r="AU212" s="195" t="s">
        <v>159</v>
      </c>
      <c r="AV212" s="14" t="s">
        <v>159</v>
      </c>
      <c r="AW212" s="14" t="s">
        <v>38</v>
      </c>
      <c r="AX212" s="14" t="s">
        <v>21</v>
      </c>
      <c r="AY212" s="195" t="s">
        <v>151</v>
      </c>
    </row>
    <row r="213" s="2" customFormat="1" ht="24.15" customHeight="1">
      <c r="A213" s="37"/>
      <c r="B213" s="171"/>
      <c r="C213" s="172" t="s">
        <v>333</v>
      </c>
      <c r="D213" s="172" t="s">
        <v>154</v>
      </c>
      <c r="E213" s="173" t="s">
        <v>334</v>
      </c>
      <c r="F213" s="174" t="s">
        <v>335</v>
      </c>
      <c r="G213" s="175" t="s">
        <v>166</v>
      </c>
      <c r="H213" s="176">
        <v>283.5</v>
      </c>
      <c r="I213" s="177"/>
      <c r="J213" s="178">
        <f>ROUND(I213*H213,2)</f>
        <v>0</v>
      </c>
      <c r="K213" s="179"/>
      <c r="L213" s="38"/>
      <c r="M213" s="180" t="s">
        <v>1</v>
      </c>
      <c r="N213" s="181" t="s">
        <v>48</v>
      </c>
      <c r="O213" s="76"/>
      <c r="P213" s="182">
        <f>O213*H213</f>
        <v>0</v>
      </c>
      <c r="Q213" s="182">
        <v>0</v>
      </c>
      <c r="R213" s="182">
        <f>Q213*H213</f>
        <v>0</v>
      </c>
      <c r="S213" s="182">
        <v>0.045999999999999999</v>
      </c>
      <c r="T213" s="183">
        <f>S213*H213</f>
        <v>13.041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4" t="s">
        <v>158</v>
      </c>
      <c r="AT213" s="184" t="s">
        <v>154</v>
      </c>
      <c r="AU213" s="184" t="s">
        <v>159</v>
      </c>
      <c r="AY213" s="18" t="s">
        <v>151</v>
      </c>
      <c r="BE213" s="185">
        <f>IF(N213="základní",J213,0)</f>
        <v>0</v>
      </c>
      <c r="BF213" s="185">
        <f>IF(N213="snížená",J213,0)</f>
        <v>0</v>
      </c>
      <c r="BG213" s="185">
        <f>IF(N213="zákl. přenesená",J213,0)</f>
        <v>0</v>
      </c>
      <c r="BH213" s="185">
        <f>IF(N213="sníž. přenesená",J213,0)</f>
        <v>0</v>
      </c>
      <c r="BI213" s="185">
        <f>IF(N213="nulová",J213,0)</f>
        <v>0</v>
      </c>
      <c r="BJ213" s="18" t="s">
        <v>159</v>
      </c>
      <c r="BK213" s="185">
        <f>ROUND(I213*H213,2)</f>
        <v>0</v>
      </c>
      <c r="BL213" s="18" t="s">
        <v>158</v>
      </c>
      <c r="BM213" s="184" t="s">
        <v>336</v>
      </c>
    </row>
    <row r="214" s="14" customFormat="1">
      <c r="A214" s="14"/>
      <c r="B214" s="194"/>
      <c r="C214" s="14"/>
      <c r="D214" s="187" t="s">
        <v>161</v>
      </c>
      <c r="E214" s="195" t="s">
        <v>1</v>
      </c>
      <c r="F214" s="196" t="s">
        <v>201</v>
      </c>
      <c r="G214" s="14"/>
      <c r="H214" s="197">
        <v>283.5</v>
      </c>
      <c r="I214" s="198"/>
      <c r="J214" s="14"/>
      <c r="K214" s="14"/>
      <c r="L214" s="194"/>
      <c r="M214" s="199"/>
      <c r="N214" s="200"/>
      <c r="O214" s="200"/>
      <c r="P214" s="200"/>
      <c r="Q214" s="200"/>
      <c r="R214" s="200"/>
      <c r="S214" s="200"/>
      <c r="T214" s="20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195" t="s">
        <v>161</v>
      </c>
      <c r="AU214" s="195" t="s">
        <v>159</v>
      </c>
      <c r="AV214" s="14" t="s">
        <v>159</v>
      </c>
      <c r="AW214" s="14" t="s">
        <v>38</v>
      </c>
      <c r="AX214" s="14" t="s">
        <v>21</v>
      </c>
      <c r="AY214" s="195" t="s">
        <v>151</v>
      </c>
    </row>
    <row r="215" s="2" customFormat="1" ht="24.15" customHeight="1">
      <c r="A215" s="37"/>
      <c r="B215" s="171"/>
      <c r="C215" s="172" t="s">
        <v>337</v>
      </c>
      <c r="D215" s="172" t="s">
        <v>154</v>
      </c>
      <c r="E215" s="173" t="s">
        <v>338</v>
      </c>
      <c r="F215" s="174" t="s">
        <v>339</v>
      </c>
      <c r="G215" s="175" t="s">
        <v>166</v>
      </c>
      <c r="H215" s="176">
        <v>29</v>
      </c>
      <c r="I215" s="177"/>
      <c r="J215" s="178">
        <f>ROUND(I215*H215,2)</f>
        <v>0</v>
      </c>
      <c r="K215" s="179"/>
      <c r="L215" s="38"/>
      <c r="M215" s="180" t="s">
        <v>1</v>
      </c>
      <c r="N215" s="181" t="s">
        <v>48</v>
      </c>
      <c r="O215" s="76"/>
      <c r="P215" s="182">
        <f>O215*H215</f>
        <v>0</v>
      </c>
      <c r="Q215" s="182">
        <v>0</v>
      </c>
      <c r="R215" s="182">
        <f>Q215*H215</f>
        <v>0</v>
      </c>
      <c r="S215" s="182">
        <v>0.068000000000000005</v>
      </c>
      <c r="T215" s="183">
        <f>S215*H215</f>
        <v>1.9720000000000002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4" t="s">
        <v>158</v>
      </c>
      <c r="AT215" s="184" t="s">
        <v>154</v>
      </c>
      <c r="AU215" s="184" t="s">
        <v>159</v>
      </c>
      <c r="AY215" s="18" t="s">
        <v>151</v>
      </c>
      <c r="BE215" s="185">
        <f>IF(N215="základní",J215,0)</f>
        <v>0</v>
      </c>
      <c r="BF215" s="185">
        <f>IF(N215="snížená",J215,0)</f>
        <v>0</v>
      </c>
      <c r="BG215" s="185">
        <f>IF(N215="zákl. přenesená",J215,0)</f>
        <v>0</v>
      </c>
      <c r="BH215" s="185">
        <f>IF(N215="sníž. přenesená",J215,0)</f>
        <v>0</v>
      </c>
      <c r="BI215" s="185">
        <f>IF(N215="nulová",J215,0)</f>
        <v>0</v>
      </c>
      <c r="BJ215" s="18" t="s">
        <v>159</v>
      </c>
      <c r="BK215" s="185">
        <f>ROUND(I215*H215,2)</f>
        <v>0</v>
      </c>
      <c r="BL215" s="18" t="s">
        <v>158</v>
      </c>
      <c r="BM215" s="184" t="s">
        <v>340</v>
      </c>
    </row>
    <row r="216" s="14" customFormat="1">
      <c r="A216" s="14"/>
      <c r="B216" s="194"/>
      <c r="C216" s="14"/>
      <c r="D216" s="187" t="s">
        <v>161</v>
      </c>
      <c r="E216" s="195" t="s">
        <v>1</v>
      </c>
      <c r="F216" s="196" t="s">
        <v>341</v>
      </c>
      <c r="G216" s="14"/>
      <c r="H216" s="197">
        <v>29</v>
      </c>
      <c r="I216" s="198"/>
      <c r="J216" s="14"/>
      <c r="K216" s="14"/>
      <c r="L216" s="194"/>
      <c r="M216" s="199"/>
      <c r="N216" s="200"/>
      <c r="O216" s="200"/>
      <c r="P216" s="200"/>
      <c r="Q216" s="200"/>
      <c r="R216" s="200"/>
      <c r="S216" s="200"/>
      <c r="T216" s="20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195" t="s">
        <v>161</v>
      </c>
      <c r="AU216" s="195" t="s">
        <v>159</v>
      </c>
      <c r="AV216" s="14" t="s">
        <v>159</v>
      </c>
      <c r="AW216" s="14" t="s">
        <v>38</v>
      </c>
      <c r="AX216" s="14" t="s">
        <v>21</v>
      </c>
      <c r="AY216" s="195" t="s">
        <v>151</v>
      </c>
    </row>
    <row r="217" s="2" customFormat="1" ht="24.15" customHeight="1">
      <c r="A217" s="37"/>
      <c r="B217" s="171"/>
      <c r="C217" s="172" t="s">
        <v>342</v>
      </c>
      <c r="D217" s="172" t="s">
        <v>154</v>
      </c>
      <c r="E217" s="173" t="s">
        <v>343</v>
      </c>
      <c r="F217" s="174" t="s">
        <v>344</v>
      </c>
      <c r="G217" s="175" t="s">
        <v>345</v>
      </c>
      <c r="H217" s="176">
        <v>1</v>
      </c>
      <c r="I217" s="177"/>
      <c r="J217" s="178">
        <f>ROUND(I217*H217,2)</f>
        <v>0</v>
      </c>
      <c r="K217" s="179"/>
      <c r="L217" s="38"/>
      <c r="M217" s="180" t="s">
        <v>1</v>
      </c>
      <c r="N217" s="181" t="s">
        <v>48</v>
      </c>
      <c r="O217" s="76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4" t="s">
        <v>158</v>
      </c>
      <c r="AT217" s="184" t="s">
        <v>154</v>
      </c>
      <c r="AU217" s="184" t="s">
        <v>159</v>
      </c>
      <c r="AY217" s="18" t="s">
        <v>151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8" t="s">
        <v>159</v>
      </c>
      <c r="BK217" s="185">
        <f>ROUND(I217*H217,2)</f>
        <v>0</v>
      </c>
      <c r="BL217" s="18" t="s">
        <v>158</v>
      </c>
      <c r="BM217" s="184" t="s">
        <v>346</v>
      </c>
    </row>
    <row r="218" s="2" customFormat="1" ht="24.15" customHeight="1">
      <c r="A218" s="37"/>
      <c r="B218" s="171"/>
      <c r="C218" s="172" t="s">
        <v>347</v>
      </c>
      <c r="D218" s="172" t="s">
        <v>154</v>
      </c>
      <c r="E218" s="173" t="s">
        <v>348</v>
      </c>
      <c r="F218" s="174" t="s">
        <v>349</v>
      </c>
      <c r="G218" s="175" t="s">
        <v>345</v>
      </c>
      <c r="H218" s="176">
        <v>1</v>
      </c>
      <c r="I218" s="177"/>
      <c r="J218" s="178">
        <f>ROUND(I218*H218,2)</f>
        <v>0</v>
      </c>
      <c r="K218" s="179"/>
      <c r="L218" s="38"/>
      <c r="M218" s="180" t="s">
        <v>1</v>
      </c>
      <c r="N218" s="181" t="s">
        <v>48</v>
      </c>
      <c r="O218" s="76"/>
      <c r="P218" s="182">
        <f>O218*H218</f>
        <v>0</v>
      </c>
      <c r="Q218" s="182">
        <v>0</v>
      </c>
      <c r="R218" s="182">
        <f>Q218*H218</f>
        <v>0</v>
      </c>
      <c r="S218" s="182">
        <v>0</v>
      </c>
      <c r="T218" s="18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4" t="s">
        <v>158</v>
      </c>
      <c r="AT218" s="184" t="s">
        <v>154</v>
      </c>
      <c r="AU218" s="184" t="s">
        <v>159</v>
      </c>
      <c r="AY218" s="18" t="s">
        <v>151</v>
      </c>
      <c r="BE218" s="185">
        <f>IF(N218="základní",J218,0)</f>
        <v>0</v>
      </c>
      <c r="BF218" s="185">
        <f>IF(N218="snížená",J218,0)</f>
        <v>0</v>
      </c>
      <c r="BG218" s="185">
        <f>IF(N218="zákl. přenesená",J218,0)</f>
        <v>0</v>
      </c>
      <c r="BH218" s="185">
        <f>IF(N218="sníž. přenesená",J218,0)</f>
        <v>0</v>
      </c>
      <c r="BI218" s="185">
        <f>IF(N218="nulová",J218,0)</f>
        <v>0</v>
      </c>
      <c r="BJ218" s="18" t="s">
        <v>159</v>
      </c>
      <c r="BK218" s="185">
        <f>ROUND(I218*H218,2)</f>
        <v>0</v>
      </c>
      <c r="BL218" s="18" t="s">
        <v>158</v>
      </c>
      <c r="BM218" s="184" t="s">
        <v>350</v>
      </c>
    </row>
    <row r="219" s="2" customFormat="1" ht="24.15" customHeight="1">
      <c r="A219" s="37"/>
      <c r="B219" s="171"/>
      <c r="C219" s="172" t="s">
        <v>351</v>
      </c>
      <c r="D219" s="172" t="s">
        <v>154</v>
      </c>
      <c r="E219" s="173" t="s">
        <v>352</v>
      </c>
      <c r="F219" s="174" t="s">
        <v>353</v>
      </c>
      <c r="G219" s="175" t="s">
        <v>345</v>
      </c>
      <c r="H219" s="176">
        <v>1</v>
      </c>
      <c r="I219" s="177"/>
      <c r="J219" s="178">
        <f>ROUND(I219*H219,2)</f>
        <v>0</v>
      </c>
      <c r="K219" s="179"/>
      <c r="L219" s="38"/>
      <c r="M219" s="180" t="s">
        <v>1</v>
      </c>
      <c r="N219" s="181" t="s">
        <v>48</v>
      </c>
      <c r="O219" s="76"/>
      <c r="P219" s="182">
        <f>O219*H219</f>
        <v>0</v>
      </c>
      <c r="Q219" s="182">
        <v>0</v>
      </c>
      <c r="R219" s="182">
        <f>Q219*H219</f>
        <v>0</v>
      </c>
      <c r="S219" s="182">
        <v>0</v>
      </c>
      <c r="T219" s="18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4" t="s">
        <v>158</v>
      </c>
      <c r="AT219" s="184" t="s">
        <v>154</v>
      </c>
      <c r="AU219" s="184" t="s">
        <v>159</v>
      </c>
      <c r="AY219" s="18" t="s">
        <v>151</v>
      </c>
      <c r="BE219" s="185">
        <f>IF(N219="základní",J219,0)</f>
        <v>0</v>
      </c>
      <c r="BF219" s="185">
        <f>IF(N219="snížená",J219,0)</f>
        <v>0</v>
      </c>
      <c r="BG219" s="185">
        <f>IF(N219="zákl. přenesená",J219,0)</f>
        <v>0</v>
      </c>
      <c r="BH219" s="185">
        <f>IF(N219="sníž. přenesená",J219,0)</f>
        <v>0</v>
      </c>
      <c r="BI219" s="185">
        <f>IF(N219="nulová",J219,0)</f>
        <v>0</v>
      </c>
      <c r="BJ219" s="18" t="s">
        <v>159</v>
      </c>
      <c r="BK219" s="185">
        <f>ROUND(I219*H219,2)</f>
        <v>0</v>
      </c>
      <c r="BL219" s="18" t="s">
        <v>158</v>
      </c>
      <c r="BM219" s="184" t="s">
        <v>354</v>
      </c>
    </row>
    <row r="220" s="12" customFormat="1" ht="22.8" customHeight="1">
      <c r="A220" s="12"/>
      <c r="B220" s="158"/>
      <c r="C220" s="12"/>
      <c r="D220" s="159" t="s">
        <v>81</v>
      </c>
      <c r="E220" s="169" t="s">
        <v>355</v>
      </c>
      <c r="F220" s="169" t="s">
        <v>356</v>
      </c>
      <c r="G220" s="12"/>
      <c r="H220" s="12"/>
      <c r="I220" s="161"/>
      <c r="J220" s="170">
        <f>BK220</f>
        <v>0</v>
      </c>
      <c r="K220" s="12"/>
      <c r="L220" s="158"/>
      <c r="M220" s="163"/>
      <c r="N220" s="164"/>
      <c r="O220" s="164"/>
      <c r="P220" s="165">
        <f>SUM(P221:P227)</f>
        <v>0</v>
      </c>
      <c r="Q220" s="164"/>
      <c r="R220" s="165">
        <f>SUM(R221:R227)</f>
        <v>0</v>
      </c>
      <c r="S220" s="164"/>
      <c r="T220" s="166">
        <f>SUM(T221:T227)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59" t="s">
        <v>21</v>
      </c>
      <c r="AT220" s="167" t="s">
        <v>81</v>
      </c>
      <c r="AU220" s="167" t="s">
        <v>21</v>
      </c>
      <c r="AY220" s="159" t="s">
        <v>151</v>
      </c>
      <c r="BK220" s="168">
        <f>SUM(BK221:BK227)</f>
        <v>0</v>
      </c>
    </row>
    <row r="221" s="2" customFormat="1" ht="24.15" customHeight="1">
      <c r="A221" s="37"/>
      <c r="B221" s="171"/>
      <c r="C221" s="172" t="s">
        <v>357</v>
      </c>
      <c r="D221" s="172" t="s">
        <v>154</v>
      </c>
      <c r="E221" s="173" t="s">
        <v>358</v>
      </c>
      <c r="F221" s="174" t="s">
        <v>359</v>
      </c>
      <c r="G221" s="175" t="s">
        <v>157</v>
      </c>
      <c r="H221" s="176">
        <v>50.774999999999999</v>
      </c>
      <c r="I221" s="177"/>
      <c r="J221" s="178">
        <f>ROUND(I221*H221,2)</f>
        <v>0</v>
      </c>
      <c r="K221" s="179"/>
      <c r="L221" s="38"/>
      <c r="M221" s="180" t="s">
        <v>1</v>
      </c>
      <c r="N221" s="181" t="s">
        <v>48</v>
      </c>
      <c r="O221" s="76"/>
      <c r="P221" s="182">
        <f>O221*H221</f>
        <v>0</v>
      </c>
      <c r="Q221" s="182">
        <v>0</v>
      </c>
      <c r="R221" s="182">
        <f>Q221*H221</f>
        <v>0</v>
      </c>
      <c r="S221" s="182">
        <v>0</v>
      </c>
      <c r="T221" s="183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84" t="s">
        <v>158</v>
      </c>
      <c r="AT221" s="184" t="s">
        <v>154</v>
      </c>
      <c r="AU221" s="184" t="s">
        <v>159</v>
      </c>
      <c r="AY221" s="18" t="s">
        <v>151</v>
      </c>
      <c r="BE221" s="185">
        <f>IF(N221="základní",J221,0)</f>
        <v>0</v>
      </c>
      <c r="BF221" s="185">
        <f>IF(N221="snížená",J221,0)</f>
        <v>0</v>
      </c>
      <c r="BG221" s="185">
        <f>IF(N221="zákl. přenesená",J221,0)</f>
        <v>0</v>
      </c>
      <c r="BH221" s="185">
        <f>IF(N221="sníž. přenesená",J221,0)</f>
        <v>0</v>
      </c>
      <c r="BI221" s="185">
        <f>IF(N221="nulová",J221,0)</f>
        <v>0</v>
      </c>
      <c r="BJ221" s="18" t="s">
        <v>159</v>
      </c>
      <c r="BK221" s="185">
        <f>ROUND(I221*H221,2)</f>
        <v>0</v>
      </c>
      <c r="BL221" s="18" t="s">
        <v>158</v>
      </c>
      <c r="BM221" s="184" t="s">
        <v>360</v>
      </c>
    </row>
    <row r="222" s="2" customFormat="1" ht="14.4" customHeight="1">
      <c r="A222" s="37"/>
      <c r="B222" s="171"/>
      <c r="C222" s="172" t="s">
        <v>361</v>
      </c>
      <c r="D222" s="172" t="s">
        <v>154</v>
      </c>
      <c r="E222" s="173" t="s">
        <v>362</v>
      </c>
      <c r="F222" s="174" t="s">
        <v>363</v>
      </c>
      <c r="G222" s="175" t="s">
        <v>171</v>
      </c>
      <c r="H222" s="176">
        <v>10</v>
      </c>
      <c r="I222" s="177"/>
      <c r="J222" s="178">
        <f>ROUND(I222*H222,2)</f>
        <v>0</v>
      </c>
      <c r="K222" s="179"/>
      <c r="L222" s="38"/>
      <c r="M222" s="180" t="s">
        <v>1</v>
      </c>
      <c r="N222" s="181" t="s">
        <v>48</v>
      </c>
      <c r="O222" s="76"/>
      <c r="P222" s="182">
        <f>O222*H222</f>
        <v>0</v>
      </c>
      <c r="Q222" s="182">
        <v>0</v>
      </c>
      <c r="R222" s="182">
        <f>Q222*H222</f>
        <v>0</v>
      </c>
      <c r="S222" s="182">
        <v>0</v>
      </c>
      <c r="T222" s="183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4" t="s">
        <v>158</v>
      </c>
      <c r="AT222" s="184" t="s">
        <v>154</v>
      </c>
      <c r="AU222" s="184" t="s">
        <v>159</v>
      </c>
      <c r="AY222" s="18" t="s">
        <v>151</v>
      </c>
      <c r="BE222" s="185">
        <f>IF(N222="základní",J222,0)</f>
        <v>0</v>
      </c>
      <c r="BF222" s="185">
        <f>IF(N222="snížená",J222,0)</f>
        <v>0</v>
      </c>
      <c r="BG222" s="185">
        <f>IF(N222="zákl. přenesená",J222,0)</f>
        <v>0</v>
      </c>
      <c r="BH222" s="185">
        <f>IF(N222="sníž. přenesená",J222,0)</f>
        <v>0</v>
      </c>
      <c r="BI222" s="185">
        <f>IF(N222="nulová",J222,0)</f>
        <v>0</v>
      </c>
      <c r="BJ222" s="18" t="s">
        <v>159</v>
      </c>
      <c r="BK222" s="185">
        <f>ROUND(I222*H222,2)</f>
        <v>0</v>
      </c>
      <c r="BL222" s="18" t="s">
        <v>158</v>
      </c>
      <c r="BM222" s="184" t="s">
        <v>364</v>
      </c>
    </row>
    <row r="223" s="2" customFormat="1" ht="24.15" customHeight="1">
      <c r="A223" s="37"/>
      <c r="B223" s="171"/>
      <c r="C223" s="172" t="s">
        <v>365</v>
      </c>
      <c r="D223" s="172" t="s">
        <v>154</v>
      </c>
      <c r="E223" s="173" t="s">
        <v>366</v>
      </c>
      <c r="F223" s="174" t="s">
        <v>367</v>
      </c>
      <c r="G223" s="175" t="s">
        <v>171</v>
      </c>
      <c r="H223" s="176">
        <v>100</v>
      </c>
      <c r="I223" s="177"/>
      <c r="J223" s="178">
        <f>ROUND(I223*H223,2)</f>
        <v>0</v>
      </c>
      <c r="K223" s="179"/>
      <c r="L223" s="38"/>
      <c r="M223" s="180" t="s">
        <v>1</v>
      </c>
      <c r="N223" s="181" t="s">
        <v>48</v>
      </c>
      <c r="O223" s="76"/>
      <c r="P223" s="182">
        <f>O223*H223</f>
        <v>0</v>
      </c>
      <c r="Q223" s="182">
        <v>0</v>
      </c>
      <c r="R223" s="182">
        <f>Q223*H223</f>
        <v>0</v>
      </c>
      <c r="S223" s="182">
        <v>0</v>
      </c>
      <c r="T223" s="183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4" t="s">
        <v>158</v>
      </c>
      <c r="AT223" s="184" t="s">
        <v>154</v>
      </c>
      <c r="AU223" s="184" t="s">
        <v>159</v>
      </c>
      <c r="AY223" s="18" t="s">
        <v>151</v>
      </c>
      <c r="BE223" s="185">
        <f>IF(N223="základní",J223,0)</f>
        <v>0</v>
      </c>
      <c r="BF223" s="185">
        <f>IF(N223="snížená",J223,0)</f>
        <v>0</v>
      </c>
      <c r="BG223" s="185">
        <f>IF(N223="zákl. přenesená",J223,0)</f>
        <v>0</v>
      </c>
      <c r="BH223" s="185">
        <f>IF(N223="sníž. přenesená",J223,0)</f>
        <v>0</v>
      </c>
      <c r="BI223" s="185">
        <f>IF(N223="nulová",J223,0)</f>
        <v>0</v>
      </c>
      <c r="BJ223" s="18" t="s">
        <v>159</v>
      </c>
      <c r="BK223" s="185">
        <f>ROUND(I223*H223,2)</f>
        <v>0</v>
      </c>
      <c r="BL223" s="18" t="s">
        <v>158</v>
      </c>
      <c r="BM223" s="184" t="s">
        <v>368</v>
      </c>
    </row>
    <row r="224" s="2" customFormat="1" ht="24.15" customHeight="1">
      <c r="A224" s="37"/>
      <c r="B224" s="171"/>
      <c r="C224" s="172" t="s">
        <v>369</v>
      </c>
      <c r="D224" s="172" t="s">
        <v>154</v>
      </c>
      <c r="E224" s="173" t="s">
        <v>370</v>
      </c>
      <c r="F224" s="174" t="s">
        <v>371</v>
      </c>
      <c r="G224" s="175" t="s">
        <v>157</v>
      </c>
      <c r="H224" s="176">
        <v>50.774999999999999</v>
      </c>
      <c r="I224" s="177"/>
      <c r="J224" s="178">
        <f>ROUND(I224*H224,2)</f>
        <v>0</v>
      </c>
      <c r="K224" s="179"/>
      <c r="L224" s="38"/>
      <c r="M224" s="180" t="s">
        <v>1</v>
      </c>
      <c r="N224" s="181" t="s">
        <v>48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158</v>
      </c>
      <c r="AT224" s="184" t="s">
        <v>154</v>
      </c>
      <c r="AU224" s="184" t="s">
        <v>159</v>
      </c>
      <c r="AY224" s="18" t="s">
        <v>151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159</v>
      </c>
      <c r="BK224" s="185">
        <f>ROUND(I224*H224,2)</f>
        <v>0</v>
      </c>
      <c r="BL224" s="18" t="s">
        <v>158</v>
      </c>
      <c r="BM224" s="184" t="s">
        <v>372</v>
      </c>
    </row>
    <row r="225" s="2" customFormat="1" ht="24.15" customHeight="1">
      <c r="A225" s="37"/>
      <c r="B225" s="171"/>
      <c r="C225" s="172" t="s">
        <v>373</v>
      </c>
      <c r="D225" s="172" t="s">
        <v>154</v>
      </c>
      <c r="E225" s="173" t="s">
        <v>374</v>
      </c>
      <c r="F225" s="174" t="s">
        <v>375</v>
      </c>
      <c r="G225" s="175" t="s">
        <v>157</v>
      </c>
      <c r="H225" s="176">
        <v>1777.125</v>
      </c>
      <c r="I225" s="177"/>
      <c r="J225" s="178">
        <f>ROUND(I225*H225,2)</f>
        <v>0</v>
      </c>
      <c r="K225" s="179"/>
      <c r="L225" s="38"/>
      <c r="M225" s="180" t="s">
        <v>1</v>
      </c>
      <c r="N225" s="181" t="s">
        <v>48</v>
      </c>
      <c r="O225" s="76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4" t="s">
        <v>158</v>
      </c>
      <c r="AT225" s="184" t="s">
        <v>154</v>
      </c>
      <c r="AU225" s="184" t="s">
        <v>159</v>
      </c>
      <c r="AY225" s="18" t="s">
        <v>151</v>
      </c>
      <c r="BE225" s="185">
        <f>IF(N225="základní",J225,0)</f>
        <v>0</v>
      </c>
      <c r="BF225" s="185">
        <f>IF(N225="snížená",J225,0)</f>
        <v>0</v>
      </c>
      <c r="BG225" s="185">
        <f>IF(N225="zákl. přenesená",J225,0)</f>
        <v>0</v>
      </c>
      <c r="BH225" s="185">
        <f>IF(N225="sníž. přenesená",J225,0)</f>
        <v>0</v>
      </c>
      <c r="BI225" s="185">
        <f>IF(N225="nulová",J225,0)</f>
        <v>0</v>
      </c>
      <c r="BJ225" s="18" t="s">
        <v>159</v>
      </c>
      <c r="BK225" s="185">
        <f>ROUND(I225*H225,2)</f>
        <v>0</v>
      </c>
      <c r="BL225" s="18" t="s">
        <v>158</v>
      </c>
      <c r="BM225" s="184" t="s">
        <v>376</v>
      </c>
    </row>
    <row r="226" s="14" customFormat="1">
      <c r="A226" s="14"/>
      <c r="B226" s="194"/>
      <c r="C226" s="14"/>
      <c r="D226" s="187" t="s">
        <v>161</v>
      </c>
      <c r="E226" s="14"/>
      <c r="F226" s="196" t="s">
        <v>377</v>
      </c>
      <c r="G226" s="14"/>
      <c r="H226" s="197">
        <v>1777.125</v>
      </c>
      <c r="I226" s="198"/>
      <c r="J226" s="14"/>
      <c r="K226" s="14"/>
      <c r="L226" s="194"/>
      <c r="M226" s="199"/>
      <c r="N226" s="200"/>
      <c r="O226" s="200"/>
      <c r="P226" s="200"/>
      <c r="Q226" s="200"/>
      <c r="R226" s="200"/>
      <c r="S226" s="200"/>
      <c r="T226" s="201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195" t="s">
        <v>161</v>
      </c>
      <c r="AU226" s="195" t="s">
        <v>159</v>
      </c>
      <c r="AV226" s="14" t="s">
        <v>159</v>
      </c>
      <c r="AW226" s="14" t="s">
        <v>3</v>
      </c>
      <c r="AX226" s="14" t="s">
        <v>21</v>
      </c>
      <c r="AY226" s="195" t="s">
        <v>151</v>
      </c>
    </row>
    <row r="227" s="2" customFormat="1" ht="24.15" customHeight="1">
      <c r="A227" s="37"/>
      <c r="B227" s="171"/>
      <c r="C227" s="172" t="s">
        <v>378</v>
      </c>
      <c r="D227" s="172" t="s">
        <v>154</v>
      </c>
      <c r="E227" s="173" t="s">
        <v>379</v>
      </c>
      <c r="F227" s="174" t="s">
        <v>380</v>
      </c>
      <c r="G227" s="175" t="s">
        <v>157</v>
      </c>
      <c r="H227" s="176">
        <v>50.774999999999999</v>
      </c>
      <c r="I227" s="177"/>
      <c r="J227" s="178">
        <f>ROUND(I227*H227,2)</f>
        <v>0</v>
      </c>
      <c r="K227" s="179"/>
      <c r="L227" s="38"/>
      <c r="M227" s="180" t="s">
        <v>1</v>
      </c>
      <c r="N227" s="181" t="s">
        <v>48</v>
      </c>
      <c r="O227" s="76"/>
      <c r="P227" s="182">
        <f>O227*H227</f>
        <v>0</v>
      </c>
      <c r="Q227" s="182">
        <v>0</v>
      </c>
      <c r="R227" s="182">
        <f>Q227*H227</f>
        <v>0</v>
      </c>
      <c r="S227" s="182">
        <v>0</v>
      </c>
      <c r="T227" s="183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84" t="s">
        <v>158</v>
      </c>
      <c r="AT227" s="184" t="s">
        <v>154</v>
      </c>
      <c r="AU227" s="184" t="s">
        <v>159</v>
      </c>
      <c r="AY227" s="18" t="s">
        <v>151</v>
      </c>
      <c r="BE227" s="185">
        <f>IF(N227="základní",J227,0)</f>
        <v>0</v>
      </c>
      <c r="BF227" s="185">
        <f>IF(N227="snížená",J227,0)</f>
        <v>0</v>
      </c>
      <c r="BG227" s="185">
        <f>IF(N227="zákl. přenesená",J227,0)</f>
        <v>0</v>
      </c>
      <c r="BH227" s="185">
        <f>IF(N227="sníž. přenesená",J227,0)</f>
        <v>0</v>
      </c>
      <c r="BI227" s="185">
        <f>IF(N227="nulová",J227,0)</f>
        <v>0</v>
      </c>
      <c r="BJ227" s="18" t="s">
        <v>159</v>
      </c>
      <c r="BK227" s="185">
        <f>ROUND(I227*H227,2)</f>
        <v>0</v>
      </c>
      <c r="BL227" s="18" t="s">
        <v>158</v>
      </c>
      <c r="BM227" s="184" t="s">
        <v>381</v>
      </c>
    </row>
    <row r="228" s="12" customFormat="1" ht="22.8" customHeight="1">
      <c r="A228" s="12"/>
      <c r="B228" s="158"/>
      <c r="C228" s="12"/>
      <c r="D228" s="159" t="s">
        <v>81</v>
      </c>
      <c r="E228" s="169" t="s">
        <v>382</v>
      </c>
      <c r="F228" s="169" t="s">
        <v>383</v>
      </c>
      <c r="G228" s="12"/>
      <c r="H228" s="12"/>
      <c r="I228" s="161"/>
      <c r="J228" s="170">
        <f>BK228</f>
        <v>0</v>
      </c>
      <c r="K228" s="12"/>
      <c r="L228" s="158"/>
      <c r="M228" s="163"/>
      <c r="N228" s="164"/>
      <c r="O228" s="164"/>
      <c r="P228" s="165">
        <f>P229</f>
        <v>0</v>
      </c>
      <c r="Q228" s="164"/>
      <c r="R228" s="165">
        <f>R229</f>
        <v>0</v>
      </c>
      <c r="S228" s="164"/>
      <c r="T228" s="166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59" t="s">
        <v>21</v>
      </c>
      <c r="AT228" s="167" t="s">
        <v>81</v>
      </c>
      <c r="AU228" s="167" t="s">
        <v>21</v>
      </c>
      <c r="AY228" s="159" t="s">
        <v>151</v>
      </c>
      <c r="BK228" s="168">
        <f>BK229</f>
        <v>0</v>
      </c>
    </row>
    <row r="229" s="2" customFormat="1" ht="14.4" customHeight="1">
      <c r="A229" s="37"/>
      <c r="B229" s="171"/>
      <c r="C229" s="172" t="s">
        <v>384</v>
      </c>
      <c r="D229" s="172" t="s">
        <v>154</v>
      </c>
      <c r="E229" s="173" t="s">
        <v>385</v>
      </c>
      <c r="F229" s="174" t="s">
        <v>386</v>
      </c>
      <c r="G229" s="175" t="s">
        <v>157</v>
      </c>
      <c r="H229" s="176">
        <v>34.618000000000002</v>
      </c>
      <c r="I229" s="177"/>
      <c r="J229" s="178">
        <f>ROUND(I229*H229,2)</f>
        <v>0</v>
      </c>
      <c r="K229" s="179"/>
      <c r="L229" s="38"/>
      <c r="M229" s="180" t="s">
        <v>1</v>
      </c>
      <c r="N229" s="181" t="s">
        <v>48</v>
      </c>
      <c r="O229" s="76"/>
      <c r="P229" s="182">
        <f>O229*H229</f>
        <v>0</v>
      </c>
      <c r="Q229" s="182">
        <v>0</v>
      </c>
      <c r="R229" s="182">
        <f>Q229*H229</f>
        <v>0</v>
      </c>
      <c r="S229" s="182">
        <v>0</v>
      </c>
      <c r="T229" s="183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84" t="s">
        <v>158</v>
      </c>
      <c r="AT229" s="184" t="s">
        <v>154</v>
      </c>
      <c r="AU229" s="184" t="s">
        <v>159</v>
      </c>
      <c r="AY229" s="18" t="s">
        <v>151</v>
      </c>
      <c r="BE229" s="185">
        <f>IF(N229="základní",J229,0)</f>
        <v>0</v>
      </c>
      <c r="BF229" s="185">
        <f>IF(N229="snížená",J229,0)</f>
        <v>0</v>
      </c>
      <c r="BG229" s="185">
        <f>IF(N229="zákl. přenesená",J229,0)</f>
        <v>0</v>
      </c>
      <c r="BH229" s="185">
        <f>IF(N229="sníž. přenesená",J229,0)</f>
        <v>0</v>
      </c>
      <c r="BI229" s="185">
        <f>IF(N229="nulová",J229,0)</f>
        <v>0</v>
      </c>
      <c r="BJ229" s="18" t="s">
        <v>159</v>
      </c>
      <c r="BK229" s="185">
        <f>ROUND(I229*H229,2)</f>
        <v>0</v>
      </c>
      <c r="BL229" s="18" t="s">
        <v>158</v>
      </c>
      <c r="BM229" s="184" t="s">
        <v>387</v>
      </c>
    </row>
    <row r="230" s="12" customFormat="1" ht="25.92" customHeight="1">
      <c r="A230" s="12"/>
      <c r="B230" s="158"/>
      <c r="C230" s="12"/>
      <c r="D230" s="159" t="s">
        <v>81</v>
      </c>
      <c r="E230" s="160" t="s">
        <v>388</v>
      </c>
      <c r="F230" s="160" t="s">
        <v>389</v>
      </c>
      <c r="G230" s="12"/>
      <c r="H230" s="12"/>
      <c r="I230" s="161"/>
      <c r="J230" s="162">
        <f>BK230</f>
        <v>0</v>
      </c>
      <c r="K230" s="12"/>
      <c r="L230" s="158"/>
      <c r="M230" s="163"/>
      <c r="N230" s="164"/>
      <c r="O230" s="164"/>
      <c r="P230" s="165">
        <f>P231+P244+P254+P257+P289+P322+P328+P364+P384+P397+P402</f>
        <v>0</v>
      </c>
      <c r="Q230" s="164"/>
      <c r="R230" s="165">
        <f>R231+R244+R254+R257+R289+R322+R328+R364+R384+R397+R402</f>
        <v>12.547704470000001</v>
      </c>
      <c r="S230" s="164"/>
      <c r="T230" s="166">
        <f>T231+T244+T254+T257+T289+T322+T328+T364+T384+T397+T402</f>
        <v>1.7870950000000001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59" t="s">
        <v>159</v>
      </c>
      <c r="AT230" s="167" t="s">
        <v>81</v>
      </c>
      <c r="AU230" s="167" t="s">
        <v>82</v>
      </c>
      <c r="AY230" s="159" t="s">
        <v>151</v>
      </c>
      <c r="BK230" s="168">
        <f>BK231+BK244+BK254+BK257+BK289+BK322+BK328+BK364+BK384+BK397+BK402</f>
        <v>0</v>
      </c>
    </row>
    <row r="231" s="12" customFormat="1" ht="22.8" customHeight="1">
      <c r="A231" s="12"/>
      <c r="B231" s="158"/>
      <c r="C231" s="12"/>
      <c r="D231" s="159" t="s">
        <v>81</v>
      </c>
      <c r="E231" s="169" t="s">
        <v>390</v>
      </c>
      <c r="F231" s="169" t="s">
        <v>391</v>
      </c>
      <c r="G231" s="12"/>
      <c r="H231" s="12"/>
      <c r="I231" s="161"/>
      <c r="J231" s="170">
        <f>BK231</f>
        <v>0</v>
      </c>
      <c r="K231" s="12"/>
      <c r="L231" s="158"/>
      <c r="M231" s="163"/>
      <c r="N231" s="164"/>
      <c r="O231" s="164"/>
      <c r="P231" s="165">
        <f>SUM(P232:P243)</f>
        <v>0</v>
      </c>
      <c r="Q231" s="164"/>
      <c r="R231" s="165">
        <f>SUM(R232:R243)</f>
        <v>0.16097800000000001</v>
      </c>
      <c r="S231" s="164"/>
      <c r="T231" s="166">
        <f>SUM(T232:T243)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59" t="s">
        <v>159</v>
      </c>
      <c r="AT231" s="167" t="s">
        <v>81</v>
      </c>
      <c r="AU231" s="167" t="s">
        <v>21</v>
      </c>
      <c r="AY231" s="159" t="s">
        <v>151</v>
      </c>
      <c r="BK231" s="168">
        <f>SUM(BK232:BK243)</f>
        <v>0</v>
      </c>
    </row>
    <row r="232" s="2" customFormat="1" ht="24.15" customHeight="1">
      <c r="A232" s="37"/>
      <c r="B232" s="171"/>
      <c r="C232" s="172" t="s">
        <v>392</v>
      </c>
      <c r="D232" s="172" t="s">
        <v>154</v>
      </c>
      <c r="E232" s="173" t="s">
        <v>393</v>
      </c>
      <c r="F232" s="174" t="s">
        <v>394</v>
      </c>
      <c r="G232" s="175" t="s">
        <v>166</v>
      </c>
      <c r="H232" s="176">
        <v>16.571999999999999</v>
      </c>
      <c r="I232" s="177"/>
      <c r="J232" s="178">
        <f>ROUND(I232*H232,2)</f>
        <v>0</v>
      </c>
      <c r="K232" s="179"/>
      <c r="L232" s="38"/>
      <c r="M232" s="180" t="s">
        <v>1</v>
      </c>
      <c r="N232" s="181" t="s">
        <v>48</v>
      </c>
      <c r="O232" s="76"/>
      <c r="P232" s="182">
        <f>O232*H232</f>
        <v>0</v>
      </c>
      <c r="Q232" s="182">
        <v>0.0060000000000000001</v>
      </c>
      <c r="R232" s="182">
        <f>Q232*H232</f>
        <v>0.099431999999999993</v>
      </c>
      <c r="S232" s="182">
        <v>0</v>
      </c>
      <c r="T232" s="183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4" t="s">
        <v>237</v>
      </c>
      <c r="AT232" s="184" t="s">
        <v>154</v>
      </c>
      <c r="AU232" s="184" t="s">
        <v>159</v>
      </c>
      <c r="AY232" s="18" t="s">
        <v>151</v>
      </c>
      <c r="BE232" s="185">
        <f>IF(N232="základní",J232,0)</f>
        <v>0</v>
      </c>
      <c r="BF232" s="185">
        <f>IF(N232="snížená",J232,0)</f>
        <v>0</v>
      </c>
      <c r="BG232" s="185">
        <f>IF(N232="zákl. přenesená",J232,0)</f>
        <v>0</v>
      </c>
      <c r="BH232" s="185">
        <f>IF(N232="sníž. přenesená",J232,0)</f>
        <v>0</v>
      </c>
      <c r="BI232" s="185">
        <f>IF(N232="nulová",J232,0)</f>
        <v>0</v>
      </c>
      <c r="BJ232" s="18" t="s">
        <v>159</v>
      </c>
      <c r="BK232" s="185">
        <f>ROUND(I232*H232,2)</f>
        <v>0</v>
      </c>
      <c r="BL232" s="18" t="s">
        <v>237</v>
      </c>
      <c r="BM232" s="184" t="s">
        <v>395</v>
      </c>
    </row>
    <row r="233" s="13" customFormat="1">
      <c r="A233" s="13"/>
      <c r="B233" s="186"/>
      <c r="C233" s="13"/>
      <c r="D233" s="187" t="s">
        <v>161</v>
      </c>
      <c r="E233" s="188" t="s">
        <v>1</v>
      </c>
      <c r="F233" s="189" t="s">
        <v>396</v>
      </c>
      <c r="G233" s="13"/>
      <c r="H233" s="188" t="s">
        <v>1</v>
      </c>
      <c r="I233" s="190"/>
      <c r="J233" s="13"/>
      <c r="K233" s="13"/>
      <c r="L233" s="186"/>
      <c r="M233" s="191"/>
      <c r="N233" s="192"/>
      <c r="O233" s="192"/>
      <c r="P233" s="192"/>
      <c r="Q233" s="192"/>
      <c r="R233" s="192"/>
      <c r="S233" s="192"/>
      <c r="T233" s="19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88" t="s">
        <v>161</v>
      </c>
      <c r="AU233" s="188" t="s">
        <v>159</v>
      </c>
      <c r="AV233" s="13" t="s">
        <v>21</v>
      </c>
      <c r="AW233" s="13" t="s">
        <v>38</v>
      </c>
      <c r="AX233" s="13" t="s">
        <v>82</v>
      </c>
      <c r="AY233" s="188" t="s">
        <v>151</v>
      </c>
    </row>
    <row r="234" s="14" customFormat="1">
      <c r="A234" s="14"/>
      <c r="B234" s="194"/>
      <c r="C234" s="14"/>
      <c r="D234" s="187" t="s">
        <v>161</v>
      </c>
      <c r="E234" s="195" t="s">
        <v>1</v>
      </c>
      <c r="F234" s="196" t="s">
        <v>397</v>
      </c>
      <c r="G234" s="14"/>
      <c r="H234" s="197">
        <v>16.571999999999999</v>
      </c>
      <c r="I234" s="198"/>
      <c r="J234" s="14"/>
      <c r="K234" s="14"/>
      <c r="L234" s="194"/>
      <c r="M234" s="199"/>
      <c r="N234" s="200"/>
      <c r="O234" s="200"/>
      <c r="P234" s="200"/>
      <c r="Q234" s="200"/>
      <c r="R234" s="200"/>
      <c r="S234" s="200"/>
      <c r="T234" s="20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5" t="s">
        <v>161</v>
      </c>
      <c r="AU234" s="195" t="s">
        <v>159</v>
      </c>
      <c r="AV234" s="14" t="s">
        <v>159</v>
      </c>
      <c r="AW234" s="14" t="s">
        <v>38</v>
      </c>
      <c r="AX234" s="14" t="s">
        <v>21</v>
      </c>
      <c r="AY234" s="195" t="s">
        <v>151</v>
      </c>
    </row>
    <row r="235" s="2" customFormat="1" ht="24.15" customHeight="1">
      <c r="A235" s="37"/>
      <c r="B235" s="171"/>
      <c r="C235" s="172" t="s">
        <v>398</v>
      </c>
      <c r="D235" s="172" t="s">
        <v>154</v>
      </c>
      <c r="E235" s="173" t="s">
        <v>399</v>
      </c>
      <c r="F235" s="174" t="s">
        <v>400</v>
      </c>
      <c r="G235" s="175" t="s">
        <v>166</v>
      </c>
      <c r="H235" s="176">
        <v>10</v>
      </c>
      <c r="I235" s="177"/>
      <c r="J235" s="178">
        <f>ROUND(I235*H235,2)</f>
        <v>0</v>
      </c>
      <c r="K235" s="179"/>
      <c r="L235" s="38"/>
      <c r="M235" s="180" t="s">
        <v>1</v>
      </c>
      <c r="N235" s="181" t="s">
        <v>48</v>
      </c>
      <c r="O235" s="76"/>
      <c r="P235" s="182">
        <f>O235*H235</f>
        <v>0</v>
      </c>
      <c r="Q235" s="182">
        <v>0.0060099999999999997</v>
      </c>
      <c r="R235" s="182">
        <f>Q235*H235</f>
        <v>0.060100000000000001</v>
      </c>
      <c r="S235" s="182">
        <v>0</v>
      </c>
      <c r="T235" s="18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4" t="s">
        <v>237</v>
      </c>
      <c r="AT235" s="184" t="s">
        <v>154</v>
      </c>
      <c r="AU235" s="184" t="s">
        <v>159</v>
      </c>
      <c r="AY235" s="18" t="s">
        <v>151</v>
      </c>
      <c r="BE235" s="185">
        <f>IF(N235="základní",J235,0)</f>
        <v>0</v>
      </c>
      <c r="BF235" s="185">
        <f>IF(N235="snížená",J235,0)</f>
        <v>0</v>
      </c>
      <c r="BG235" s="185">
        <f>IF(N235="zákl. přenesená",J235,0)</f>
        <v>0</v>
      </c>
      <c r="BH235" s="185">
        <f>IF(N235="sníž. přenesená",J235,0)</f>
        <v>0</v>
      </c>
      <c r="BI235" s="185">
        <f>IF(N235="nulová",J235,0)</f>
        <v>0</v>
      </c>
      <c r="BJ235" s="18" t="s">
        <v>159</v>
      </c>
      <c r="BK235" s="185">
        <f>ROUND(I235*H235,2)</f>
        <v>0</v>
      </c>
      <c r="BL235" s="18" t="s">
        <v>237</v>
      </c>
      <c r="BM235" s="184" t="s">
        <v>401</v>
      </c>
    </row>
    <row r="236" s="13" customFormat="1">
      <c r="A236" s="13"/>
      <c r="B236" s="186"/>
      <c r="C236" s="13"/>
      <c r="D236" s="187" t="s">
        <v>161</v>
      </c>
      <c r="E236" s="188" t="s">
        <v>1</v>
      </c>
      <c r="F236" s="189" t="s">
        <v>402</v>
      </c>
      <c r="G236" s="13"/>
      <c r="H236" s="188" t="s">
        <v>1</v>
      </c>
      <c r="I236" s="190"/>
      <c r="J236" s="13"/>
      <c r="K236" s="13"/>
      <c r="L236" s="186"/>
      <c r="M236" s="191"/>
      <c r="N236" s="192"/>
      <c r="O236" s="192"/>
      <c r="P236" s="192"/>
      <c r="Q236" s="192"/>
      <c r="R236" s="192"/>
      <c r="S236" s="192"/>
      <c r="T236" s="19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88" t="s">
        <v>161</v>
      </c>
      <c r="AU236" s="188" t="s">
        <v>159</v>
      </c>
      <c r="AV236" s="13" t="s">
        <v>21</v>
      </c>
      <c r="AW236" s="13" t="s">
        <v>38</v>
      </c>
      <c r="AX236" s="13" t="s">
        <v>82</v>
      </c>
      <c r="AY236" s="188" t="s">
        <v>151</v>
      </c>
    </row>
    <row r="237" s="14" customFormat="1">
      <c r="A237" s="14"/>
      <c r="B237" s="194"/>
      <c r="C237" s="14"/>
      <c r="D237" s="187" t="s">
        <v>161</v>
      </c>
      <c r="E237" s="195" t="s">
        <v>1</v>
      </c>
      <c r="F237" s="196" t="s">
        <v>403</v>
      </c>
      <c r="G237" s="14"/>
      <c r="H237" s="197">
        <v>10</v>
      </c>
      <c r="I237" s="198"/>
      <c r="J237" s="14"/>
      <c r="K237" s="14"/>
      <c r="L237" s="194"/>
      <c r="M237" s="199"/>
      <c r="N237" s="200"/>
      <c r="O237" s="200"/>
      <c r="P237" s="200"/>
      <c r="Q237" s="200"/>
      <c r="R237" s="200"/>
      <c r="S237" s="200"/>
      <c r="T237" s="20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5" t="s">
        <v>161</v>
      </c>
      <c r="AU237" s="195" t="s">
        <v>159</v>
      </c>
      <c r="AV237" s="14" t="s">
        <v>159</v>
      </c>
      <c r="AW237" s="14" t="s">
        <v>38</v>
      </c>
      <c r="AX237" s="14" t="s">
        <v>21</v>
      </c>
      <c r="AY237" s="195" t="s">
        <v>151</v>
      </c>
    </row>
    <row r="238" s="2" customFormat="1" ht="24.15" customHeight="1">
      <c r="A238" s="37"/>
      <c r="B238" s="171"/>
      <c r="C238" s="172" t="s">
        <v>404</v>
      </c>
      <c r="D238" s="172" t="s">
        <v>154</v>
      </c>
      <c r="E238" s="173" t="s">
        <v>405</v>
      </c>
      <c r="F238" s="174" t="s">
        <v>406</v>
      </c>
      <c r="G238" s="175" t="s">
        <v>171</v>
      </c>
      <c r="H238" s="176">
        <v>24.100000000000001</v>
      </c>
      <c r="I238" s="177"/>
      <c r="J238" s="178">
        <f>ROUND(I238*H238,2)</f>
        <v>0</v>
      </c>
      <c r="K238" s="179"/>
      <c r="L238" s="38"/>
      <c r="M238" s="180" t="s">
        <v>1</v>
      </c>
      <c r="N238" s="181" t="s">
        <v>48</v>
      </c>
      <c r="O238" s="76"/>
      <c r="P238" s="182">
        <f>O238*H238</f>
        <v>0</v>
      </c>
      <c r="Q238" s="182">
        <v>6.0000000000000002E-05</v>
      </c>
      <c r="R238" s="182">
        <f>Q238*H238</f>
        <v>0.001446</v>
      </c>
      <c r="S238" s="182">
        <v>0</v>
      </c>
      <c r="T238" s="183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4" t="s">
        <v>237</v>
      </c>
      <c r="AT238" s="184" t="s">
        <v>154</v>
      </c>
      <c r="AU238" s="184" t="s">
        <v>159</v>
      </c>
      <c r="AY238" s="18" t="s">
        <v>151</v>
      </c>
      <c r="BE238" s="185">
        <f>IF(N238="základní",J238,0)</f>
        <v>0</v>
      </c>
      <c r="BF238" s="185">
        <f>IF(N238="snížená",J238,0)</f>
        <v>0</v>
      </c>
      <c r="BG238" s="185">
        <f>IF(N238="zákl. přenesená",J238,0)</f>
        <v>0</v>
      </c>
      <c r="BH238" s="185">
        <f>IF(N238="sníž. přenesená",J238,0)</f>
        <v>0</v>
      </c>
      <c r="BI238" s="185">
        <f>IF(N238="nulová",J238,0)</f>
        <v>0</v>
      </c>
      <c r="BJ238" s="18" t="s">
        <v>159</v>
      </c>
      <c r="BK238" s="185">
        <f>ROUND(I238*H238,2)</f>
        <v>0</v>
      </c>
      <c r="BL238" s="18" t="s">
        <v>237</v>
      </c>
      <c r="BM238" s="184" t="s">
        <v>407</v>
      </c>
    </row>
    <row r="239" s="14" customFormat="1">
      <c r="A239" s="14"/>
      <c r="B239" s="194"/>
      <c r="C239" s="14"/>
      <c r="D239" s="187" t="s">
        <v>161</v>
      </c>
      <c r="E239" s="195" t="s">
        <v>1</v>
      </c>
      <c r="F239" s="196" t="s">
        <v>408</v>
      </c>
      <c r="G239" s="14"/>
      <c r="H239" s="197">
        <v>13.199999999999999</v>
      </c>
      <c r="I239" s="198"/>
      <c r="J239" s="14"/>
      <c r="K239" s="14"/>
      <c r="L239" s="194"/>
      <c r="M239" s="199"/>
      <c r="N239" s="200"/>
      <c r="O239" s="200"/>
      <c r="P239" s="200"/>
      <c r="Q239" s="200"/>
      <c r="R239" s="200"/>
      <c r="S239" s="200"/>
      <c r="T239" s="20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195" t="s">
        <v>161</v>
      </c>
      <c r="AU239" s="195" t="s">
        <v>159</v>
      </c>
      <c r="AV239" s="14" t="s">
        <v>159</v>
      </c>
      <c r="AW239" s="14" t="s">
        <v>38</v>
      </c>
      <c r="AX239" s="14" t="s">
        <v>82</v>
      </c>
      <c r="AY239" s="195" t="s">
        <v>151</v>
      </c>
    </row>
    <row r="240" s="14" customFormat="1">
      <c r="A240" s="14"/>
      <c r="B240" s="194"/>
      <c r="C240" s="14"/>
      <c r="D240" s="187" t="s">
        <v>161</v>
      </c>
      <c r="E240" s="195" t="s">
        <v>1</v>
      </c>
      <c r="F240" s="196" t="s">
        <v>409</v>
      </c>
      <c r="G240" s="14"/>
      <c r="H240" s="197">
        <v>10.9</v>
      </c>
      <c r="I240" s="198"/>
      <c r="J240" s="14"/>
      <c r="K240" s="14"/>
      <c r="L240" s="194"/>
      <c r="M240" s="199"/>
      <c r="N240" s="200"/>
      <c r="O240" s="200"/>
      <c r="P240" s="200"/>
      <c r="Q240" s="200"/>
      <c r="R240" s="200"/>
      <c r="S240" s="200"/>
      <c r="T240" s="20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195" t="s">
        <v>161</v>
      </c>
      <c r="AU240" s="195" t="s">
        <v>159</v>
      </c>
      <c r="AV240" s="14" t="s">
        <v>159</v>
      </c>
      <c r="AW240" s="14" t="s">
        <v>38</v>
      </c>
      <c r="AX240" s="14" t="s">
        <v>82</v>
      </c>
      <c r="AY240" s="195" t="s">
        <v>151</v>
      </c>
    </row>
    <row r="241" s="15" customFormat="1">
      <c r="A241" s="15"/>
      <c r="B241" s="213"/>
      <c r="C241" s="15"/>
      <c r="D241" s="187" t="s">
        <v>161</v>
      </c>
      <c r="E241" s="214" t="s">
        <v>1</v>
      </c>
      <c r="F241" s="215" t="s">
        <v>410</v>
      </c>
      <c r="G241" s="15"/>
      <c r="H241" s="216">
        <v>24.100000000000001</v>
      </c>
      <c r="I241" s="217"/>
      <c r="J241" s="15"/>
      <c r="K241" s="15"/>
      <c r="L241" s="213"/>
      <c r="M241" s="218"/>
      <c r="N241" s="219"/>
      <c r="O241" s="219"/>
      <c r="P241" s="219"/>
      <c r="Q241" s="219"/>
      <c r="R241" s="219"/>
      <c r="S241" s="219"/>
      <c r="T241" s="220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14" t="s">
        <v>161</v>
      </c>
      <c r="AU241" s="214" t="s">
        <v>159</v>
      </c>
      <c r="AV241" s="15" t="s">
        <v>158</v>
      </c>
      <c r="AW241" s="15" t="s">
        <v>38</v>
      </c>
      <c r="AX241" s="15" t="s">
        <v>21</v>
      </c>
      <c r="AY241" s="214" t="s">
        <v>151</v>
      </c>
    </row>
    <row r="242" s="2" customFormat="1" ht="24.15" customHeight="1">
      <c r="A242" s="37"/>
      <c r="B242" s="171"/>
      <c r="C242" s="172" t="s">
        <v>411</v>
      </c>
      <c r="D242" s="172" t="s">
        <v>154</v>
      </c>
      <c r="E242" s="173" t="s">
        <v>412</v>
      </c>
      <c r="F242" s="174" t="s">
        <v>413</v>
      </c>
      <c r="G242" s="175" t="s">
        <v>157</v>
      </c>
      <c r="H242" s="176">
        <v>0.161</v>
      </c>
      <c r="I242" s="177"/>
      <c r="J242" s="178">
        <f>ROUND(I242*H242,2)</f>
        <v>0</v>
      </c>
      <c r="K242" s="179"/>
      <c r="L242" s="38"/>
      <c r="M242" s="180" t="s">
        <v>1</v>
      </c>
      <c r="N242" s="181" t="s">
        <v>48</v>
      </c>
      <c r="O242" s="76"/>
      <c r="P242" s="182">
        <f>O242*H242</f>
        <v>0</v>
      </c>
      <c r="Q242" s="182">
        <v>0</v>
      </c>
      <c r="R242" s="182">
        <f>Q242*H242</f>
        <v>0</v>
      </c>
      <c r="S242" s="182">
        <v>0</v>
      </c>
      <c r="T242" s="18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4" t="s">
        <v>237</v>
      </c>
      <c r="AT242" s="184" t="s">
        <v>154</v>
      </c>
      <c r="AU242" s="184" t="s">
        <v>159</v>
      </c>
      <c r="AY242" s="18" t="s">
        <v>151</v>
      </c>
      <c r="BE242" s="185">
        <f>IF(N242="základní",J242,0)</f>
        <v>0</v>
      </c>
      <c r="BF242" s="185">
        <f>IF(N242="snížená",J242,0)</f>
        <v>0</v>
      </c>
      <c r="BG242" s="185">
        <f>IF(N242="zákl. přenesená",J242,0)</f>
        <v>0</v>
      </c>
      <c r="BH242" s="185">
        <f>IF(N242="sníž. přenesená",J242,0)</f>
        <v>0</v>
      </c>
      <c r="BI242" s="185">
        <f>IF(N242="nulová",J242,0)</f>
        <v>0</v>
      </c>
      <c r="BJ242" s="18" t="s">
        <v>159</v>
      </c>
      <c r="BK242" s="185">
        <f>ROUND(I242*H242,2)</f>
        <v>0</v>
      </c>
      <c r="BL242" s="18" t="s">
        <v>237</v>
      </c>
      <c r="BM242" s="184" t="s">
        <v>414</v>
      </c>
    </row>
    <row r="243" s="2" customFormat="1" ht="24.15" customHeight="1">
      <c r="A243" s="37"/>
      <c r="B243" s="171"/>
      <c r="C243" s="172" t="s">
        <v>415</v>
      </c>
      <c r="D243" s="172" t="s">
        <v>154</v>
      </c>
      <c r="E243" s="173" t="s">
        <v>416</v>
      </c>
      <c r="F243" s="174" t="s">
        <v>417</v>
      </c>
      <c r="G243" s="175" t="s">
        <v>157</v>
      </c>
      <c r="H243" s="176">
        <v>0.161</v>
      </c>
      <c r="I243" s="177"/>
      <c r="J243" s="178">
        <f>ROUND(I243*H243,2)</f>
        <v>0</v>
      </c>
      <c r="K243" s="179"/>
      <c r="L243" s="38"/>
      <c r="M243" s="180" t="s">
        <v>1</v>
      </c>
      <c r="N243" s="181" t="s">
        <v>48</v>
      </c>
      <c r="O243" s="76"/>
      <c r="P243" s="182">
        <f>O243*H243</f>
        <v>0</v>
      </c>
      <c r="Q243" s="182">
        <v>0</v>
      </c>
      <c r="R243" s="182">
        <f>Q243*H243</f>
        <v>0</v>
      </c>
      <c r="S243" s="182">
        <v>0</v>
      </c>
      <c r="T243" s="183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4" t="s">
        <v>237</v>
      </c>
      <c r="AT243" s="184" t="s">
        <v>154</v>
      </c>
      <c r="AU243" s="184" t="s">
        <v>159</v>
      </c>
      <c r="AY243" s="18" t="s">
        <v>151</v>
      </c>
      <c r="BE243" s="185">
        <f>IF(N243="základní",J243,0)</f>
        <v>0</v>
      </c>
      <c r="BF243" s="185">
        <f>IF(N243="snížená",J243,0)</f>
        <v>0</v>
      </c>
      <c r="BG243" s="185">
        <f>IF(N243="zákl. přenesená",J243,0)</f>
        <v>0</v>
      </c>
      <c r="BH243" s="185">
        <f>IF(N243="sníž. přenesená",J243,0)</f>
        <v>0</v>
      </c>
      <c r="BI243" s="185">
        <f>IF(N243="nulová",J243,0)</f>
        <v>0</v>
      </c>
      <c r="BJ243" s="18" t="s">
        <v>159</v>
      </c>
      <c r="BK243" s="185">
        <f>ROUND(I243*H243,2)</f>
        <v>0</v>
      </c>
      <c r="BL243" s="18" t="s">
        <v>237</v>
      </c>
      <c r="BM243" s="184" t="s">
        <v>418</v>
      </c>
    </row>
    <row r="244" s="12" customFormat="1" ht="22.8" customHeight="1">
      <c r="A244" s="12"/>
      <c r="B244" s="158"/>
      <c r="C244" s="12"/>
      <c r="D244" s="159" t="s">
        <v>81</v>
      </c>
      <c r="E244" s="169" t="s">
        <v>419</v>
      </c>
      <c r="F244" s="169" t="s">
        <v>420</v>
      </c>
      <c r="G244" s="12"/>
      <c r="H244" s="12"/>
      <c r="I244" s="161"/>
      <c r="J244" s="170">
        <f>BK244</f>
        <v>0</v>
      </c>
      <c r="K244" s="12"/>
      <c r="L244" s="158"/>
      <c r="M244" s="163"/>
      <c r="N244" s="164"/>
      <c r="O244" s="164"/>
      <c r="P244" s="165">
        <f>SUM(P245:P253)</f>
        <v>0</v>
      </c>
      <c r="Q244" s="164"/>
      <c r="R244" s="165">
        <f>SUM(R245:R253)</f>
        <v>0.85929601999999983</v>
      </c>
      <c r="S244" s="164"/>
      <c r="T244" s="166">
        <f>SUM(T245:T253)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59" t="s">
        <v>159</v>
      </c>
      <c r="AT244" s="167" t="s">
        <v>81</v>
      </c>
      <c r="AU244" s="167" t="s">
        <v>21</v>
      </c>
      <c r="AY244" s="159" t="s">
        <v>151</v>
      </c>
      <c r="BK244" s="168">
        <f>SUM(BK245:BK253)</f>
        <v>0</v>
      </c>
    </row>
    <row r="245" s="2" customFormat="1" ht="24.15" customHeight="1">
      <c r="A245" s="37"/>
      <c r="B245" s="171"/>
      <c r="C245" s="172" t="s">
        <v>421</v>
      </c>
      <c r="D245" s="172" t="s">
        <v>154</v>
      </c>
      <c r="E245" s="173" t="s">
        <v>422</v>
      </c>
      <c r="F245" s="174" t="s">
        <v>423</v>
      </c>
      <c r="G245" s="175" t="s">
        <v>166</v>
      </c>
      <c r="H245" s="176">
        <v>232.84</v>
      </c>
      <c r="I245" s="177"/>
      <c r="J245" s="178">
        <f>ROUND(I245*H245,2)</f>
        <v>0</v>
      </c>
      <c r="K245" s="179"/>
      <c r="L245" s="38"/>
      <c r="M245" s="180" t="s">
        <v>1</v>
      </c>
      <c r="N245" s="181" t="s">
        <v>48</v>
      </c>
      <c r="O245" s="76"/>
      <c r="P245" s="182">
        <f>O245*H245</f>
        <v>0</v>
      </c>
      <c r="Q245" s="182">
        <v>0.00029999999999999997</v>
      </c>
      <c r="R245" s="182">
        <f>Q245*H245</f>
        <v>0.069851999999999997</v>
      </c>
      <c r="S245" s="182">
        <v>0</v>
      </c>
      <c r="T245" s="183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4" t="s">
        <v>237</v>
      </c>
      <c r="AT245" s="184" t="s">
        <v>154</v>
      </c>
      <c r="AU245" s="184" t="s">
        <v>159</v>
      </c>
      <c r="AY245" s="18" t="s">
        <v>151</v>
      </c>
      <c r="BE245" s="185">
        <f>IF(N245="základní",J245,0)</f>
        <v>0</v>
      </c>
      <c r="BF245" s="185">
        <f>IF(N245="snížená",J245,0)</f>
        <v>0</v>
      </c>
      <c r="BG245" s="185">
        <f>IF(N245="zákl. přenesená",J245,0)</f>
        <v>0</v>
      </c>
      <c r="BH245" s="185">
        <f>IF(N245="sníž. přenesená",J245,0)</f>
        <v>0</v>
      </c>
      <c r="BI245" s="185">
        <f>IF(N245="nulová",J245,0)</f>
        <v>0</v>
      </c>
      <c r="BJ245" s="18" t="s">
        <v>159</v>
      </c>
      <c r="BK245" s="185">
        <f>ROUND(I245*H245,2)</f>
        <v>0</v>
      </c>
      <c r="BL245" s="18" t="s">
        <v>237</v>
      </c>
      <c r="BM245" s="184" t="s">
        <v>424</v>
      </c>
    </row>
    <row r="246" s="14" customFormat="1">
      <c r="A246" s="14"/>
      <c r="B246" s="194"/>
      <c r="C246" s="14"/>
      <c r="D246" s="187" t="s">
        <v>161</v>
      </c>
      <c r="E246" s="195" t="s">
        <v>1</v>
      </c>
      <c r="F246" s="196" t="s">
        <v>425</v>
      </c>
      <c r="G246" s="14"/>
      <c r="H246" s="197">
        <v>116.42</v>
      </c>
      <c r="I246" s="198"/>
      <c r="J246" s="14"/>
      <c r="K246" s="14"/>
      <c r="L246" s="194"/>
      <c r="M246" s="199"/>
      <c r="N246" s="200"/>
      <c r="O246" s="200"/>
      <c r="P246" s="200"/>
      <c r="Q246" s="200"/>
      <c r="R246" s="200"/>
      <c r="S246" s="200"/>
      <c r="T246" s="20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5" t="s">
        <v>161</v>
      </c>
      <c r="AU246" s="195" t="s">
        <v>159</v>
      </c>
      <c r="AV246" s="14" t="s">
        <v>159</v>
      </c>
      <c r="AW246" s="14" t="s">
        <v>38</v>
      </c>
      <c r="AX246" s="14" t="s">
        <v>21</v>
      </c>
      <c r="AY246" s="195" t="s">
        <v>151</v>
      </c>
    </row>
    <row r="247" s="14" customFormat="1">
      <c r="A247" s="14"/>
      <c r="B247" s="194"/>
      <c r="C247" s="14"/>
      <c r="D247" s="187" t="s">
        <v>161</v>
      </c>
      <c r="E247" s="14"/>
      <c r="F247" s="196" t="s">
        <v>426</v>
      </c>
      <c r="G247" s="14"/>
      <c r="H247" s="197">
        <v>232.84</v>
      </c>
      <c r="I247" s="198"/>
      <c r="J247" s="14"/>
      <c r="K247" s="14"/>
      <c r="L247" s="194"/>
      <c r="M247" s="199"/>
      <c r="N247" s="200"/>
      <c r="O247" s="200"/>
      <c r="P247" s="200"/>
      <c r="Q247" s="200"/>
      <c r="R247" s="200"/>
      <c r="S247" s="200"/>
      <c r="T247" s="20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195" t="s">
        <v>161</v>
      </c>
      <c r="AU247" s="195" t="s">
        <v>159</v>
      </c>
      <c r="AV247" s="14" t="s">
        <v>159</v>
      </c>
      <c r="AW247" s="14" t="s">
        <v>3</v>
      </c>
      <c r="AX247" s="14" t="s">
        <v>21</v>
      </c>
      <c r="AY247" s="195" t="s">
        <v>151</v>
      </c>
    </row>
    <row r="248" s="2" customFormat="1" ht="37.8" customHeight="1">
      <c r="A248" s="37"/>
      <c r="B248" s="171"/>
      <c r="C248" s="202" t="s">
        <v>427</v>
      </c>
      <c r="D248" s="202" t="s">
        <v>232</v>
      </c>
      <c r="E248" s="203" t="s">
        <v>428</v>
      </c>
      <c r="F248" s="204" t="s">
        <v>429</v>
      </c>
      <c r="G248" s="205" t="s">
        <v>166</v>
      </c>
      <c r="H248" s="206">
        <v>116.42</v>
      </c>
      <c r="I248" s="207"/>
      <c r="J248" s="208">
        <f>ROUND(I248*H248,2)</f>
        <v>0</v>
      </c>
      <c r="K248" s="209"/>
      <c r="L248" s="210"/>
      <c r="M248" s="211" t="s">
        <v>1</v>
      </c>
      <c r="N248" s="212" t="s">
        <v>48</v>
      </c>
      <c r="O248" s="76"/>
      <c r="P248" s="182">
        <f>O248*H248</f>
        <v>0</v>
      </c>
      <c r="Q248" s="182">
        <v>0.0035999999999999999</v>
      </c>
      <c r="R248" s="182">
        <f>Q248*H248</f>
        <v>0.41911199999999998</v>
      </c>
      <c r="S248" s="182">
        <v>0</v>
      </c>
      <c r="T248" s="183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4" t="s">
        <v>316</v>
      </c>
      <c r="AT248" s="184" t="s">
        <v>232</v>
      </c>
      <c r="AU248" s="184" t="s">
        <v>159</v>
      </c>
      <c r="AY248" s="18" t="s">
        <v>151</v>
      </c>
      <c r="BE248" s="185">
        <f>IF(N248="základní",J248,0)</f>
        <v>0</v>
      </c>
      <c r="BF248" s="185">
        <f>IF(N248="snížená",J248,0)</f>
        <v>0</v>
      </c>
      <c r="BG248" s="185">
        <f>IF(N248="zákl. přenesená",J248,0)</f>
        <v>0</v>
      </c>
      <c r="BH248" s="185">
        <f>IF(N248="sníž. přenesená",J248,0)</f>
        <v>0</v>
      </c>
      <c r="BI248" s="185">
        <f>IF(N248="nulová",J248,0)</f>
        <v>0</v>
      </c>
      <c r="BJ248" s="18" t="s">
        <v>159</v>
      </c>
      <c r="BK248" s="185">
        <f>ROUND(I248*H248,2)</f>
        <v>0</v>
      </c>
      <c r="BL248" s="18" t="s">
        <v>237</v>
      </c>
      <c r="BM248" s="184" t="s">
        <v>430</v>
      </c>
    </row>
    <row r="249" s="2" customFormat="1" ht="37.8" customHeight="1">
      <c r="A249" s="37"/>
      <c r="B249" s="171"/>
      <c r="C249" s="202" t="s">
        <v>431</v>
      </c>
      <c r="D249" s="202" t="s">
        <v>232</v>
      </c>
      <c r="E249" s="203" t="s">
        <v>432</v>
      </c>
      <c r="F249" s="204" t="s">
        <v>433</v>
      </c>
      <c r="G249" s="205" t="s">
        <v>166</v>
      </c>
      <c r="H249" s="206">
        <v>116.42</v>
      </c>
      <c r="I249" s="207"/>
      <c r="J249" s="208">
        <f>ROUND(I249*H249,2)</f>
        <v>0</v>
      </c>
      <c r="K249" s="209"/>
      <c r="L249" s="210"/>
      <c r="M249" s="211" t="s">
        <v>1</v>
      </c>
      <c r="N249" s="212" t="s">
        <v>48</v>
      </c>
      <c r="O249" s="76"/>
      <c r="P249" s="182">
        <f>O249*H249</f>
        <v>0</v>
      </c>
      <c r="Q249" s="182">
        <v>0.0030100000000000001</v>
      </c>
      <c r="R249" s="182">
        <f>Q249*H249</f>
        <v>0.35042420000000002</v>
      </c>
      <c r="S249" s="182">
        <v>0</v>
      </c>
      <c r="T249" s="183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4" t="s">
        <v>316</v>
      </c>
      <c r="AT249" s="184" t="s">
        <v>232</v>
      </c>
      <c r="AU249" s="184" t="s">
        <v>159</v>
      </c>
      <c r="AY249" s="18" t="s">
        <v>151</v>
      </c>
      <c r="BE249" s="185">
        <f>IF(N249="základní",J249,0)</f>
        <v>0</v>
      </c>
      <c r="BF249" s="185">
        <f>IF(N249="snížená",J249,0)</f>
        <v>0</v>
      </c>
      <c r="BG249" s="185">
        <f>IF(N249="zákl. přenesená",J249,0)</f>
        <v>0</v>
      </c>
      <c r="BH249" s="185">
        <f>IF(N249="sníž. přenesená",J249,0)</f>
        <v>0</v>
      </c>
      <c r="BI249" s="185">
        <f>IF(N249="nulová",J249,0)</f>
        <v>0</v>
      </c>
      <c r="BJ249" s="18" t="s">
        <v>159</v>
      </c>
      <c r="BK249" s="185">
        <f>ROUND(I249*H249,2)</f>
        <v>0</v>
      </c>
      <c r="BL249" s="18" t="s">
        <v>237</v>
      </c>
      <c r="BM249" s="184" t="s">
        <v>434</v>
      </c>
    </row>
    <row r="250" s="2" customFormat="1" ht="24.15" customHeight="1">
      <c r="A250" s="37"/>
      <c r="B250" s="171"/>
      <c r="C250" s="172" t="s">
        <v>435</v>
      </c>
      <c r="D250" s="172" t="s">
        <v>154</v>
      </c>
      <c r="E250" s="173" t="s">
        <v>436</v>
      </c>
      <c r="F250" s="174" t="s">
        <v>437</v>
      </c>
      <c r="G250" s="175" t="s">
        <v>166</v>
      </c>
      <c r="H250" s="176">
        <v>116.42</v>
      </c>
      <c r="I250" s="177"/>
      <c r="J250" s="178">
        <f>ROUND(I250*H250,2)</f>
        <v>0</v>
      </c>
      <c r="K250" s="179"/>
      <c r="L250" s="38"/>
      <c r="M250" s="180" t="s">
        <v>1</v>
      </c>
      <c r="N250" s="181" t="s">
        <v>48</v>
      </c>
      <c r="O250" s="76"/>
      <c r="P250" s="182">
        <f>O250*H250</f>
        <v>0</v>
      </c>
      <c r="Q250" s="182">
        <v>1.0000000000000001E-05</v>
      </c>
      <c r="R250" s="182">
        <f>Q250*H250</f>
        <v>0.0011642000000000002</v>
      </c>
      <c r="S250" s="182">
        <v>0</v>
      </c>
      <c r="T250" s="183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4" t="s">
        <v>237</v>
      </c>
      <c r="AT250" s="184" t="s">
        <v>154</v>
      </c>
      <c r="AU250" s="184" t="s">
        <v>159</v>
      </c>
      <c r="AY250" s="18" t="s">
        <v>151</v>
      </c>
      <c r="BE250" s="185">
        <f>IF(N250="základní",J250,0)</f>
        <v>0</v>
      </c>
      <c r="BF250" s="185">
        <f>IF(N250="snížená",J250,0)</f>
        <v>0</v>
      </c>
      <c r="BG250" s="185">
        <f>IF(N250="zákl. přenesená",J250,0)</f>
        <v>0</v>
      </c>
      <c r="BH250" s="185">
        <f>IF(N250="sníž. přenesená",J250,0)</f>
        <v>0</v>
      </c>
      <c r="BI250" s="185">
        <f>IF(N250="nulová",J250,0)</f>
        <v>0</v>
      </c>
      <c r="BJ250" s="18" t="s">
        <v>159</v>
      </c>
      <c r="BK250" s="185">
        <f>ROUND(I250*H250,2)</f>
        <v>0</v>
      </c>
      <c r="BL250" s="18" t="s">
        <v>237</v>
      </c>
      <c r="BM250" s="184" t="s">
        <v>438</v>
      </c>
    </row>
    <row r="251" s="2" customFormat="1" ht="24.15" customHeight="1">
      <c r="A251" s="37"/>
      <c r="B251" s="171"/>
      <c r="C251" s="202" t="s">
        <v>439</v>
      </c>
      <c r="D251" s="202" t="s">
        <v>232</v>
      </c>
      <c r="E251" s="203" t="s">
        <v>440</v>
      </c>
      <c r="F251" s="204" t="s">
        <v>441</v>
      </c>
      <c r="G251" s="205" t="s">
        <v>166</v>
      </c>
      <c r="H251" s="206">
        <v>133.88300000000001</v>
      </c>
      <c r="I251" s="207"/>
      <c r="J251" s="208">
        <f>ROUND(I251*H251,2)</f>
        <v>0</v>
      </c>
      <c r="K251" s="209"/>
      <c r="L251" s="210"/>
      <c r="M251" s="211" t="s">
        <v>1</v>
      </c>
      <c r="N251" s="212" t="s">
        <v>48</v>
      </c>
      <c r="O251" s="76"/>
      <c r="P251" s="182">
        <f>O251*H251</f>
        <v>0</v>
      </c>
      <c r="Q251" s="182">
        <v>0.00013999999999999999</v>
      </c>
      <c r="R251" s="182">
        <f>Q251*H251</f>
        <v>0.018743619999999999</v>
      </c>
      <c r="S251" s="182">
        <v>0</v>
      </c>
      <c r="T251" s="183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84" t="s">
        <v>316</v>
      </c>
      <c r="AT251" s="184" t="s">
        <v>232</v>
      </c>
      <c r="AU251" s="184" t="s">
        <v>159</v>
      </c>
      <c r="AY251" s="18" t="s">
        <v>151</v>
      </c>
      <c r="BE251" s="185">
        <f>IF(N251="základní",J251,0)</f>
        <v>0</v>
      </c>
      <c r="BF251" s="185">
        <f>IF(N251="snížená",J251,0)</f>
        <v>0</v>
      </c>
      <c r="BG251" s="185">
        <f>IF(N251="zákl. přenesená",J251,0)</f>
        <v>0</v>
      </c>
      <c r="BH251" s="185">
        <f>IF(N251="sníž. přenesená",J251,0)</f>
        <v>0</v>
      </c>
      <c r="BI251" s="185">
        <f>IF(N251="nulová",J251,0)</f>
        <v>0</v>
      </c>
      <c r="BJ251" s="18" t="s">
        <v>159</v>
      </c>
      <c r="BK251" s="185">
        <f>ROUND(I251*H251,2)</f>
        <v>0</v>
      </c>
      <c r="BL251" s="18" t="s">
        <v>237</v>
      </c>
      <c r="BM251" s="184" t="s">
        <v>442</v>
      </c>
    </row>
    <row r="252" s="14" customFormat="1">
      <c r="A252" s="14"/>
      <c r="B252" s="194"/>
      <c r="C252" s="14"/>
      <c r="D252" s="187" t="s">
        <v>161</v>
      </c>
      <c r="E252" s="14"/>
      <c r="F252" s="196" t="s">
        <v>443</v>
      </c>
      <c r="G252" s="14"/>
      <c r="H252" s="197">
        <v>133.88300000000001</v>
      </c>
      <c r="I252" s="198"/>
      <c r="J252" s="14"/>
      <c r="K252" s="14"/>
      <c r="L252" s="194"/>
      <c r="M252" s="199"/>
      <c r="N252" s="200"/>
      <c r="O252" s="200"/>
      <c r="P252" s="200"/>
      <c r="Q252" s="200"/>
      <c r="R252" s="200"/>
      <c r="S252" s="200"/>
      <c r="T252" s="20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195" t="s">
        <v>161</v>
      </c>
      <c r="AU252" s="195" t="s">
        <v>159</v>
      </c>
      <c r="AV252" s="14" t="s">
        <v>159</v>
      </c>
      <c r="AW252" s="14" t="s">
        <v>3</v>
      </c>
      <c r="AX252" s="14" t="s">
        <v>21</v>
      </c>
      <c r="AY252" s="195" t="s">
        <v>151</v>
      </c>
    </row>
    <row r="253" s="2" customFormat="1" ht="24.15" customHeight="1">
      <c r="A253" s="37"/>
      <c r="B253" s="171"/>
      <c r="C253" s="172" t="s">
        <v>444</v>
      </c>
      <c r="D253" s="172" t="s">
        <v>154</v>
      </c>
      <c r="E253" s="173" t="s">
        <v>445</v>
      </c>
      <c r="F253" s="174" t="s">
        <v>446</v>
      </c>
      <c r="G253" s="175" t="s">
        <v>157</v>
      </c>
      <c r="H253" s="176">
        <v>0.85899999999999999</v>
      </c>
      <c r="I253" s="177"/>
      <c r="J253" s="178">
        <f>ROUND(I253*H253,2)</f>
        <v>0</v>
      </c>
      <c r="K253" s="179"/>
      <c r="L253" s="38"/>
      <c r="M253" s="180" t="s">
        <v>1</v>
      </c>
      <c r="N253" s="181" t="s">
        <v>48</v>
      </c>
      <c r="O253" s="76"/>
      <c r="P253" s="182">
        <f>O253*H253</f>
        <v>0</v>
      </c>
      <c r="Q253" s="182">
        <v>0</v>
      </c>
      <c r="R253" s="182">
        <f>Q253*H253</f>
        <v>0</v>
      </c>
      <c r="S253" s="182">
        <v>0</v>
      </c>
      <c r="T253" s="18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4" t="s">
        <v>237</v>
      </c>
      <c r="AT253" s="184" t="s">
        <v>154</v>
      </c>
      <c r="AU253" s="184" t="s">
        <v>159</v>
      </c>
      <c r="AY253" s="18" t="s">
        <v>151</v>
      </c>
      <c r="BE253" s="185">
        <f>IF(N253="základní",J253,0)</f>
        <v>0</v>
      </c>
      <c r="BF253" s="185">
        <f>IF(N253="snížená",J253,0)</f>
        <v>0</v>
      </c>
      <c r="BG253" s="185">
        <f>IF(N253="zákl. přenesená",J253,0)</f>
        <v>0</v>
      </c>
      <c r="BH253" s="185">
        <f>IF(N253="sníž. přenesená",J253,0)</f>
        <v>0</v>
      </c>
      <c r="BI253" s="185">
        <f>IF(N253="nulová",J253,0)</f>
        <v>0</v>
      </c>
      <c r="BJ253" s="18" t="s">
        <v>159</v>
      </c>
      <c r="BK253" s="185">
        <f>ROUND(I253*H253,2)</f>
        <v>0</v>
      </c>
      <c r="BL253" s="18" t="s">
        <v>237</v>
      </c>
      <c r="BM253" s="184" t="s">
        <v>447</v>
      </c>
    </row>
    <row r="254" s="12" customFormat="1" ht="22.8" customHeight="1">
      <c r="A254" s="12"/>
      <c r="B254" s="158"/>
      <c r="C254" s="12"/>
      <c r="D254" s="159" t="s">
        <v>81</v>
      </c>
      <c r="E254" s="169" t="s">
        <v>448</v>
      </c>
      <c r="F254" s="169" t="s">
        <v>449</v>
      </c>
      <c r="G254" s="12"/>
      <c r="H254" s="12"/>
      <c r="I254" s="161"/>
      <c r="J254" s="170">
        <f>BK254</f>
        <v>0</v>
      </c>
      <c r="K254" s="12"/>
      <c r="L254" s="158"/>
      <c r="M254" s="163"/>
      <c r="N254" s="164"/>
      <c r="O254" s="164"/>
      <c r="P254" s="165">
        <f>SUM(P255:P256)</f>
        <v>0</v>
      </c>
      <c r="Q254" s="164"/>
      <c r="R254" s="165">
        <f>SUM(R255:R256)</f>
        <v>0</v>
      </c>
      <c r="S254" s="164"/>
      <c r="T254" s="166">
        <f>SUM(T255:T256)</f>
        <v>0.44072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59" t="s">
        <v>159</v>
      </c>
      <c r="AT254" s="167" t="s">
        <v>81</v>
      </c>
      <c r="AU254" s="167" t="s">
        <v>21</v>
      </c>
      <c r="AY254" s="159" t="s">
        <v>151</v>
      </c>
      <c r="BK254" s="168">
        <f>SUM(BK255:BK256)</f>
        <v>0</v>
      </c>
    </row>
    <row r="255" s="2" customFormat="1" ht="24.15" customHeight="1">
      <c r="A255" s="37"/>
      <c r="B255" s="171"/>
      <c r="C255" s="172" t="s">
        <v>450</v>
      </c>
      <c r="D255" s="172" t="s">
        <v>154</v>
      </c>
      <c r="E255" s="173" t="s">
        <v>451</v>
      </c>
      <c r="F255" s="174" t="s">
        <v>452</v>
      </c>
      <c r="G255" s="175" t="s">
        <v>166</v>
      </c>
      <c r="H255" s="176">
        <v>28</v>
      </c>
      <c r="I255" s="177"/>
      <c r="J255" s="178">
        <f>ROUND(I255*H255,2)</f>
        <v>0</v>
      </c>
      <c r="K255" s="179"/>
      <c r="L255" s="38"/>
      <c r="M255" s="180" t="s">
        <v>1</v>
      </c>
      <c r="N255" s="181" t="s">
        <v>48</v>
      </c>
      <c r="O255" s="76"/>
      <c r="P255" s="182">
        <f>O255*H255</f>
        <v>0</v>
      </c>
      <c r="Q255" s="182">
        <v>0</v>
      </c>
      <c r="R255" s="182">
        <f>Q255*H255</f>
        <v>0</v>
      </c>
      <c r="S255" s="182">
        <v>0.015740000000000001</v>
      </c>
      <c r="T255" s="183">
        <f>S255*H255</f>
        <v>0.44072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4" t="s">
        <v>237</v>
      </c>
      <c r="AT255" s="184" t="s">
        <v>154</v>
      </c>
      <c r="AU255" s="184" t="s">
        <v>159</v>
      </c>
      <c r="AY255" s="18" t="s">
        <v>151</v>
      </c>
      <c r="BE255" s="185">
        <f>IF(N255="základní",J255,0)</f>
        <v>0</v>
      </c>
      <c r="BF255" s="185">
        <f>IF(N255="snížená",J255,0)</f>
        <v>0</v>
      </c>
      <c r="BG255" s="185">
        <f>IF(N255="zákl. přenesená",J255,0)</f>
        <v>0</v>
      </c>
      <c r="BH255" s="185">
        <f>IF(N255="sníž. přenesená",J255,0)</f>
        <v>0</v>
      </c>
      <c r="BI255" s="185">
        <f>IF(N255="nulová",J255,0)</f>
        <v>0</v>
      </c>
      <c r="BJ255" s="18" t="s">
        <v>159</v>
      </c>
      <c r="BK255" s="185">
        <f>ROUND(I255*H255,2)</f>
        <v>0</v>
      </c>
      <c r="BL255" s="18" t="s">
        <v>237</v>
      </c>
      <c r="BM255" s="184" t="s">
        <v>453</v>
      </c>
    </row>
    <row r="256" s="14" customFormat="1">
      <c r="A256" s="14"/>
      <c r="B256" s="194"/>
      <c r="C256" s="14"/>
      <c r="D256" s="187" t="s">
        <v>161</v>
      </c>
      <c r="E256" s="195" t="s">
        <v>1</v>
      </c>
      <c r="F256" s="196" t="s">
        <v>454</v>
      </c>
      <c r="G256" s="14"/>
      <c r="H256" s="197">
        <v>28</v>
      </c>
      <c r="I256" s="198"/>
      <c r="J256" s="14"/>
      <c r="K256" s="14"/>
      <c r="L256" s="194"/>
      <c r="M256" s="199"/>
      <c r="N256" s="200"/>
      <c r="O256" s="200"/>
      <c r="P256" s="200"/>
      <c r="Q256" s="200"/>
      <c r="R256" s="200"/>
      <c r="S256" s="200"/>
      <c r="T256" s="201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195" t="s">
        <v>161</v>
      </c>
      <c r="AU256" s="195" t="s">
        <v>159</v>
      </c>
      <c r="AV256" s="14" t="s">
        <v>159</v>
      </c>
      <c r="AW256" s="14" t="s">
        <v>38</v>
      </c>
      <c r="AX256" s="14" t="s">
        <v>21</v>
      </c>
      <c r="AY256" s="195" t="s">
        <v>151</v>
      </c>
    </row>
    <row r="257" s="12" customFormat="1" ht="22.8" customHeight="1">
      <c r="A257" s="12"/>
      <c r="B257" s="158"/>
      <c r="C257" s="12"/>
      <c r="D257" s="159" t="s">
        <v>81</v>
      </c>
      <c r="E257" s="169" t="s">
        <v>455</v>
      </c>
      <c r="F257" s="169" t="s">
        <v>456</v>
      </c>
      <c r="G257" s="12"/>
      <c r="H257" s="12"/>
      <c r="I257" s="161"/>
      <c r="J257" s="170">
        <f>BK257</f>
        <v>0</v>
      </c>
      <c r="K257" s="12"/>
      <c r="L257" s="158"/>
      <c r="M257" s="163"/>
      <c r="N257" s="164"/>
      <c r="O257" s="164"/>
      <c r="P257" s="165">
        <f>SUM(P258:P288)</f>
        <v>0</v>
      </c>
      <c r="Q257" s="164"/>
      <c r="R257" s="165">
        <f>SUM(R258:R288)</f>
        <v>4.5491967000000004</v>
      </c>
      <c r="S257" s="164"/>
      <c r="T257" s="166">
        <f>SUM(T258:T288)</f>
        <v>1.095375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59" t="s">
        <v>159</v>
      </c>
      <c r="AT257" s="167" t="s">
        <v>81</v>
      </c>
      <c r="AU257" s="167" t="s">
        <v>21</v>
      </c>
      <c r="AY257" s="159" t="s">
        <v>151</v>
      </c>
      <c r="BK257" s="168">
        <f>SUM(BK258:BK288)</f>
        <v>0</v>
      </c>
    </row>
    <row r="258" s="2" customFormat="1" ht="24.15" customHeight="1">
      <c r="A258" s="37"/>
      <c r="B258" s="171"/>
      <c r="C258" s="172" t="s">
        <v>457</v>
      </c>
      <c r="D258" s="172" t="s">
        <v>154</v>
      </c>
      <c r="E258" s="173" t="s">
        <v>458</v>
      </c>
      <c r="F258" s="174" t="s">
        <v>459</v>
      </c>
      <c r="G258" s="175" t="s">
        <v>166</v>
      </c>
      <c r="H258" s="176">
        <v>53.149999999999999</v>
      </c>
      <c r="I258" s="177"/>
      <c r="J258" s="178">
        <f>ROUND(I258*H258,2)</f>
        <v>0</v>
      </c>
      <c r="K258" s="179"/>
      <c r="L258" s="38"/>
      <c r="M258" s="180" t="s">
        <v>1</v>
      </c>
      <c r="N258" s="181" t="s">
        <v>48</v>
      </c>
      <c r="O258" s="76"/>
      <c r="P258" s="182">
        <f>O258*H258</f>
        <v>0</v>
      </c>
      <c r="Q258" s="182">
        <v>0.025510000000000001</v>
      </c>
      <c r="R258" s="182">
        <f>Q258*H258</f>
        <v>1.3558565</v>
      </c>
      <c r="S258" s="182">
        <v>0</v>
      </c>
      <c r="T258" s="183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4" t="s">
        <v>237</v>
      </c>
      <c r="AT258" s="184" t="s">
        <v>154</v>
      </c>
      <c r="AU258" s="184" t="s">
        <v>159</v>
      </c>
      <c r="AY258" s="18" t="s">
        <v>151</v>
      </c>
      <c r="BE258" s="185">
        <f>IF(N258="základní",J258,0)</f>
        <v>0</v>
      </c>
      <c r="BF258" s="185">
        <f>IF(N258="snížená",J258,0)</f>
        <v>0</v>
      </c>
      <c r="BG258" s="185">
        <f>IF(N258="zákl. přenesená",J258,0)</f>
        <v>0</v>
      </c>
      <c r="BH258" s="185">
        <f>IF(N258="sníž. přenesená",J258,0)</f>
        <v>0</v>
      </c>
      <c r="BI258" s="185">
        <f>IF(N258="nulová",J258,0)</f>
        <v>0</v>
      </c>
      <c r="BJ258" s="18" t="s">
        <v>159</v>
      </c>
      <c r="BK258" s="185">
        <f>ROUND(I258*H258,2)</f>
        <v>0</v>
      </c>
      <c r="BL258" s="18" t="s">
        <v>237</v>
      </c>
      <c r="BM258" s="184" t="s">
        <v>460</v>
      </c>
    </row>
    <row r="259" s="14" customFormat="1">
      <c r="A259" s="14"/>
      <c r="B259" s="194"/>
      <c r="C259" s="14"/>
      <c r="D259" s="187" t="s">
        <v>161</v>
      </c>
      <c r="E259" s="195" t="s">
        <v>1</v>
      </c>
      <c r="F259" s="196" t="s">
        <v>461</v>
      </c>
      <c r="G259" s="14"/>
      <c r="H259" s="197">
        <v>53.149999999999999</v>
      </c>
      <c r="I259" s="198"/>
      <c r="J259" s="14"/>
      <c r="K259" s="14"/>
      <c r="L259" s="194"/>
      <c r="M259" s="199"/>
      <c r="N259" s="200"/>
      <c r="O259" s="200"/>
      <c r="P259" s="200"/>
      <c r="Q259" s="200"/>
      <c r="R259" s="200"/>
      <c r="S259" s="200"/>
      <c r="T259" s="20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5" t="s">
        <v>161</v>
      </c>
      <c r="AU259" s="195" t="s">
        <v>159</v>
      </c>
      <c r="AV259" s="14" t="s">
        <v>159</v>
      </c>
      <c r="AW259" s="14" t="s">
        <v>38</v>
      </c>
      <c r="AX259" s="14" t="s">
        <v>21</v>
      </c>
      <c r="AY259" s="195" t="s">
        <v>151</v>
      </c>
    </row>
    <row r="260" s="2" customFormat="1" ht="24.15" customHeight="1">
      <c r="A260" s="37"/>
      <c r="B260" s="171"/>
      <c r="C260" s="172" t="s">
        <v>462</v>
      </c>
      <c r="D260" s="172" t="s">
        <v>154</v>
      </c>
      <c r="E260" s="173" t="s">
        <v>463</v>
      </c>
      <c r="F260" s="174" t="s">
        <v>464</v>
      </c>
      <c r="G260" s="175" t="s">
        <v>166</v>
      </c>
      <c r="H260" s="176">
        <v>9.8000000000000007</v>
      </c>
      <c r="I260" s="177"/>
      <c r="J260" s="178">
        <f>ROUND(I260*H260,2)</f>
        <v>0</v>
      </c>
      <c r="K260" s="179"/>
      <c r="L260" s="38"/>
      <c r="M260" s="180" t="s">
        <v>1</v>
      </c>
      <c r="N260" s="181" t="s">
        <v>48</v>
      </c>
      <c r="O260" s="76"/>
      <c r="P260" s="182">
        <f>O260*H260</f>
        <v>0</v>
      </c>
      <c r="Q260" s="182">
        <v>0.026179999999999998</v>
      </c>
      <c r="R260" s="182">
        <f>Q260*H260</f>
        <v>0.25656400000000001</v>
      </c>
      <c r="S260" s="182">
        <v>0</v>
      </c>
      <c r="T260" s="18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4" t="s">
        <v>237</v>
      </c>
      <c r="AT260" s="184" t="s">
        <v>154</v>
      </c>
      <c r="AU260" s="184" t="s">
        <v>159</v>
      </c>
      <c r="AY260" s="18" t="s">
        <v>151</v>
      </c>
      <c r="BE260" s="185">
        <f>IF(N260="základní",J260,0)</f>
        <v>0</v>
      </c>
      <c r="BF260" s="185">
        <f>IF(N260="snížená",J260,0)</f>
        <v>0</v>
      </c>
      <c r="BG260" s="185">
        <f>IF(N260="zákl. přenesená",J260,0)</f>
        <v>0</v>
      </c>
      <c r="BH260" s="185">
        <f>IF(N260="sníž. přenesená",J260,0)</f>
        <v>0</v>
      </c>
      <c r="BI260" s="185">
        <f>IF(N260="nulová",J260,0)</f>
        <v>0</v>
      </c>
      <c r="BJ260" s="18" t="s">
        <v>159</v>
      </c>
      <c r="BK260" s="185">
        <f>ROUND(I260*H260,2)</f>
        <v>0</v>
      </c>
      <c r="BL260" s="18" t="s">
        <v>237</v>
      </c>
      <c r="BM260" s="184" t="s">
        <v>465</v>
      </c>
    </row>
    <row r="261" s="14" customFormat="1">
      <c r="A261" s="14"/>
      <c r="B261" s="194"/>
      <c r="C261" s="14"/>
      <c r="D261" s="187" t="s">
        <v>161</v>
      </c>
      <c r="E261" s="195" t="s">
        <v>1</v>
      </c>
      <c r="F261" s="196" t="s">
        <v>466</v>
      </c>
      <c r="G261" s="14"/>
      <c r="H261" s="197">
        <v>9.8000000000000007</v>
      </c>
      <c r="I261" s="198"/>
      <c r="J261" s="14"/>
      <c r="K261" s="14"/>
      <c r="L261" s="194"/>
      <c r="M261" s="199"/>
      <c r="N261" s="200"/>
      <c r="O261" s="200"/>
      <c r="P261" s="200"/>
      <c r="Q261" s="200"/>
      <c r="R261" s="200"/>
      <c r="S261" s="200"/>
      <c r="T261" s="20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95" t="s">
        <v>161</v>
      </c>
      <c r="AU261" s="195" t="s">
        <v>159</v>
      </c>
      <c r="AV261" s="14" t="s">
        <v>159</v>
      </c>
      <c r="AW261" s="14" t="s">
        <v>38</v>
      </c>
      <c r="AX261" s="14" t="s">
        <v>21</v>
      </c>
      <c r="AY261" s="195" t="s">
        <v>151</v>
      </c>
    </row>
    <row r="262" s="2" customFormat="1" ht="24.15" customHeight="1">
      <c r="A262" s="37"/>
      <c r="B262" s="171"/>
      <c r="C262" s="172" t="s">
        <v>467</v>
      </c>
      <c r="D262" s="172" t="s">
        <v>154</v>
      </c>
      <c r="E262" s="173" t="s">
        <v>468</v>
      </c>
      <c r="F262" s="174" t="s">
        <v>469</v>
      </c>
      <c r="G262" s="175" t="s">
        <v>166</v>
      </c>
      <c r="H262" s="176">
        <v>22.649999999999999</v>
      </c>
      <c r="I262" s="177"/>
      <c r="J262" s="178">
        <f>ROUND(I262*H262,2)</f>
        <v>0</v>
      </c>
      <c r="K262" s="179"/>
      <c r="L262" s="38"/>
      <c r="M262" s="180" t="s">
        <v>1</v>
      </c>
      <c r="N262" s="181" t="s">
        <v>48</v>
      </c>
      <c r="O262" s="76"/>
      <c r="P262" s="182">
        <f>O262*H262</f>
        <v>0</v>
      </c>
      <c r="Q262" s="182">
        <v>0.028660000000000001</v>
      </c>
      <c r="R262" s="182">
        <f>Q262*H262</f>
        <v>0.64914899999999998</v>
      </c>
      <c r="S262" s="182">
        <v>0</v>
      </c>
      <c r="T262" s="183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4" t="s">
        <v>237</v>
      </c>
      <c r="AT262" s="184" t="s">
        <v>154</v>
      </c>
      <c r="AU262" s="184" t="s">
        <v>159</v>
      </c>
      <c r="AY262" s="18" t="s">
        <v>151</v>
      </c>
      <c r="BE262" s="185">
        <f>IF(N262="základní",J262,0)</f>
        <v>0</v>
      </c>
      <c r="BF262" s="185">
        <f>IF(N262="snížená",J262,0)</f>
        <v>0</v>
      </c>
      <c r="BG262" s="185">
        <f>IF(N262="zákl. přenesená",J262,0)</f>
        <v>0</v>
      </c>
      <c r="BH262" s="185">
        <f>IF(N262="sníž. přenesená",J262,0)</f>
        <v>0</v>
      </c>
      <c r="BI262" s="185">
        <f>IF(N262="nulová",J262,0)</f>
        <v>0</v>
      </c>
      <c r="BJ262" s="18" t="s">
        <v>159</v>
      </c>
      <c r="BK262" s="185">
        <f>ROUND(I262*H262,2)</f>
        <v>0</v>
      </c>
      <c r="BL262" s="18" t="s">
        <v>237</v>
      </c>
      <c r="BM262" s="184" t="s">
        <v>470</v>
      </c>
    </row>
    <row r="263" s="14" customFormat="1">
      <c r="A263" s="14"/>
      <c r="B263" s="194"/>
      <c r="C263" s="14"/>
      <c r="D263" s="187" t="s">
        <v>161</v>
      </c>
      <c r="E263" s="195" t="s">
        <v>1</v>
      </c>
      <c r="F263" s="196" t="s">
        <v>471</v>
      </c>
      <c r="G263" s="14"/>
      <c r="H263" s="197">
        <v>22.649999999999999</v>
      </c>
      <c r="I263" s="198"/>
      <c r="J263" s="14"/>
      <c r="K263" s="14"/>
      <c r="L263" s="194"/>
      <c r="M263" s="199"/>
      <c r="N263" s="200"/>
      <c r="O263" s="200"/>
      <c r="P263" s="200"/>
      <c r="Q263" s="200"/>
      <c r="R263" s="200"/>
      <c r="S263" s="200"/>
      <c r="T263" s="20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195" t="s">
        <v>161</v>
      </c>
      <c r="AU263" s="195" t="s">
        <v>159</v>
      </c>
      <c r="AV263" s="14" t="s">
        <v>159</v>
      </c>
      <c r="AW263" s="14" t="s">
        <v>38</v>
      </c>
      <c r="AX263" s="14" t="s">
        <v>21</v>
      </c>
      <c r="AY263" s="195" t="s">
        <v>151</v>
      </c>
    </row>
    <row r="264" s="2" customFormat="1" ht="24.15" customHeight="1">
      <c r="A264" s="37"/>
      <c r="B264" s="171"/>
      <c r="C264" s="172" t="s">
        <v>472</v>
      </c>
      <c r="D264" s="172" t="s">
        <v>154</v>
      </c>
      <c r="E264" s="173" t="s">
        <v>473</v>
      </c>
      <c r="F264" s="174" t="s">
        <v>474</v>
      </c>
      <c r="G264" s="175" t="s">
        <v>166</v>
      </c>
      <c r="H264" s="176">
        <v>15</v>
      </c>
      <c r="I264" s="177"/>
      <c r="J264" s="178">
        <f>ROUND(I264*H264,2)</f>
        <v>0</v>
      </c>
      <c r="K264" s="179"/>
      <c r="L264" s="38"/>
      <c r="M264" s="180" t="s">
        <v>1</v>
      </c>
      <c r="N264" s="181" t="s">
        <v>48</v>
      </c>
      <c r="O264" s="76"/>
      <c r="P264" s="182">
        <f>O264*H264</f>
        <v>0</v>
      </c>
      <c r="Q264" s="182">
        <v>0.0016100000000000001</v>
      </c>
      <c r="R264" s="182">
        <f>Q264*H264</f>
        <v>0.024150000000000001</v>
      </c>
      <c r="S264" s="182">
        <v>0</v>
      </c>
      <c r="T264" s="183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84" t="s">
        <v>237</v>
      </c>
      <c r="AT264" s="184" t="s">
        <v>154</v>
      </c>
      <c r="AU264" s="184" t="s">
        <v>159</v>
      </c>
      <c r="AY264" s="18" t="s">
        <v>151</v>
      </c>
      <c r="BE264" s="185">
        <f>IF(N264="základní",J264,0)</f>
        <v>0</v>
      </c>
      <c r="BF264" s="185">
        <f>IF(N264="snížená",J264,0)</f>
        <v>0</v>
      </c>
      <c r="BG264" s="185">
        <f>IF(N264="zákl. přenesená",J264,0)</f>
        <v>0</v>
      </c>
      <c r="BH264" s="185">
        <f>IF(N264="sníž. přenesená",J264,0)</f>
        <v>0</v>
      </c>
      <c r="BI264" s="185">
        <f>IF(N264="nulová",J264,0)</f>
        <v>0</v>
      </c>
      <c r="BJ264" s="18" t="s">
        <v>159</v>
      </c>
      <c r="BK264" s="185">
        <f>ROUND(I264*H264,2)</f>
        <v>0</v>
      </c>
      <c r="BL264" s="18" t="s">
        <v>237</v>
      </c>
      <c r="BM264" s="184" t="s">
        <v>475</v>
      </c>
    </row>
    <row r="265" s="13" customFormat="1">
      <c r="A265" s="13"/>
      <c r="B265" s="186"/>
      <c r="C265" s="13"/>
      <c r="D265" s="187" t="s">
        <v>161</v>
      </c>
      <c r="E265" s="188" t="s">
        <v>1</v>
      </c>
      <c r="F265" s="189" t="s">
        <v>476</v>
      </c>
      <c r="G265" s="13"/>
      <c r="H265" s="188" t="s">
        <v>1</v>
      </c>
      <c r="I265" s="190"/>
      <c r="J265" s="13"/>
      <c r="K265" s="13"/>
      <c r="L265" s="186"/>
      <c r="M265" s="191"/>
      <c r="N265" s="192"/>
      <c r="O265" s="192"/>
      <c r="P265" s="192"/>
      <c r="Q265" s="192"/>
      <c r="R265" s="192"/>
      <c r="S265" s="192"/>
      <c r="T265" s="19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88" t="s">
        <v>161</v>
      </c>
      <c r="AU265" s="188" t="s">
        <v>159</v>
      </c>
      <c r="AV265" s="13" t="s">
        <v>21</v>
      </c>
      <c r="AW265" s="13" t="s">
        <v>38</v>
      </c>
      <c r="AX265" s="13" t="s">
        <v>82</v>
      </c>
      <c r="AY265" s="188" t="s">
        <v>151</v>
      </c>
    </row>
    <row r="266" s="14" customFormat="1">
      <c r="A266" s="14"/>
      <c r="B266" s="194"/>
      <c r="C266" s="14"/>
      <c r="D266" s="187" t="s">
        <v>161</v>
      </c>
      <c r="E266" s="195" t="s">
        <v>1</v>
      </c>
      <c r="F266" s="196" t="s">
        <v>477</v>
      </c>
      <c r="G266" s="14"/>
      <c r="H266" s="197">
        <v>15</v>
      </c>
      <c r="I266" s="198"/>
      <c r="J266" s="14"/>
      <c r="K266" s="14"/>
      <c r="L266" s="194"/>
      <c r="M266" s="199"/>
      <c r="N266" s="200"/>
      <c r="O266" s="200"/>
      <c r="P266" s="200"/>
      <c r="Q266" s="200"/>
      <c r="R266" s="200"/>
      <c r="S266" s="200"/>
      <c r="T266" s="201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195" t="s">
        <v>161</v>
      </c>
      <c r="AU266" s="195" t="s">
        <v>159</v>
      </c>
      <c r="AV266" s="14" t="s">
        <v>159</v>
      </c>
      <c r="AW266" s="14" t="s">
        <v>38</v>
      </c>
      <c r="AX266" s="14" t="s">
        <v>21</v>
      </c>
      <c r="AY266" s="195" t="s">
        <v>151</v>
      </c>
    </row>
    <row r="267" s="2" customFormat="1" ht="24.15" customHeight="1">
      <c r="A267" s="37"/>
      <c r="B267" s="171"/>
      <c r="C267" s="172" t="s">
        <v>478</v>
      </c>
      <c r="D267" s="172" t="s">
        <v>154</v>
      </c>
      <c r="E267" s="173" t="s">
        <v>479</v>
      </c>
      <c r="F267" s="174" t="s">
        <v>480</v>
      </c>
      <c r="G267" s="175" t="s">
        <v>166</v>
      </c>
      <c r="H267" s="176">
        <v>13.6</v>
      </c>
      <c r="I267" s="177"/>
      <c r="J267" s="178">
        <f>ROUND(I267*H267,2)</f>
        <v>0</v>
      </c>
      <c r="K267" s="179"/>
      <c r="L267" s="38"/>
      <c r="M267" s="180" t="s">
        <v>1</v>
      </c>
      <c r="N267" s="181" t="s">
        <v>48</v>
      </c>
      <c r="O267" s="76"/>
      <c r="P267" s="182">
        <f>O267*H267</f>
        <v>0</v>
      </c>
      <c r="Q267" s="182">
        <v>0.00069999999999999999</v>
      </c>
      <c r="R267" s="182">
        <f>Q267*H267</f>
        <v>0.0095199999999999989</v>
      </c>
      <c r="S267" s="182">
        <v>0</v>
      </c>
      <c r="T267" s="183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4" t="s">
        <v>237</v>
      </c>
      <c r="AT267" s="184" t="s">
        <v>154</v>
      </c>
      <c r="AU267" s="184" t="s">
        <v>159</v>
      </c>
      <c r="AY267" s="18" t="s">
        <v>151</v>
      </c>
      <c r="BE267" s="185">
        <f>IF(N267="základní",J267,0)</f>
        <v>0</v>
      </c>
      <c r="BF267" s="185">
        <f>IF(N267="snížená",J267,0)</f>
        <v>0</v>
      </c>
      <c r="BG267" s="185">
        <f>IF(N267="zákl. přenesená",J267,0)</f>
        <v>0</v>
      </c>
      <c r="BH267" s="185">
        <f>IF(N267="sníž. přenesená",J267,0)</f>
        <v>0</v>
      </c>
      <c r="BI267" s="185">
        <f>IF(N267="nulová",J267,0)</f>
        <v>0</v>
      </c>
      <c r="BJ267" s="18" t="s">
        <v>159</v>
      </c>
      <c r="BK267" s="185">
        <f>ROUND(I267*H267,2)</f>
        <v>0</v>
      </c>
      <c r="BL267" s="18" t="s">
        <v>237</v>
      </c>
      <c r="BM267" s="184" t="s">
        <v>481</v>
      </c>
    </row>
    <row r="268" s="13" customFormat="1">
      <c r="A268" s="13"/>
      <c r="B268" s="186"/>
      <c r="C268" s="13"/>
      <c r="D268" s="187" t="s">
        <v>161</v>
      </c>
      <c r="E268" s="188" t="s">
        <v>1</v>
      </c>
      <c r="F268" s="189" t="s">
        <v>482</v>
      </c>
      <c r="G268" s="13"/>
      <c r="H268" s="188" t="s">
        <v>1</v>
      </c>
      <c r="I268" s="190"/>
      <c r="J268" s="13"/>
      <c r="K268" s="13"/>
      <c r="L268" s="186"/>
      <c r="M268" s="191"/>
      <c r="N268" s="192"/>
      <c r="O268" s="192"/>
      <c r="P268" s="192"/>
      <c r="Q268" s="192"/>
      <c r="R268" s="192"/>
      <c r="S268" s="192"/>
      <c r="T268" s="19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88" t="s">
        <v>161</v>
      </c>
      <c r="AU268" s="188" t="s">
        <v>159</v>
      </c>
      <c r="AV268" s="13" t="s">
        <v>21</v>
      </c>
      <c r="AW268" s="13" t="s">
        <v>38</v>
      </c>
      <c r="AX268" s="13" t="s">
        <v>82</v>
      </c>
      <c r="AY268" s="188" t="s">
        <v>151</v>
      </c>
    </row>
    <row r="269" s="14" customFormat="1">
      <c r="A269" s="14"/>
      <c r="B269" s="194"/>
      <c r="C269" s="14"/>
      <c r="D269" s="187" t="s">
        <v>161</v>
      </c>
      <c r="E269" s="195" t="s">
        <v>1</v>
      </c>
      <c r="F269" s="196" t="s">
        <v>483</v>
      </c>
      <c r="G269" s="14"/>
      <c r="H269" s="197">
        <v>13.6</v>
      </c>
      <c r="I269" s="198"/>
      <c r="J269" s="14"/>
      <c r="K269" s="14"/>
      <c r="L269" s="194"/>
      <c r="M269" s="199"/>
      <c r="N269" s="200"/>
      <c r="O269" s="200"/>
      <c r="P269" s="200"/>
      <c r="Q269" s="200"/>
      <c r="R269" s="200"/>
      <c r="S269" s="200"/>
      <c r="T269" s="20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195" t="s">
        <v>161</v>
      </c>
      <c r="AU269" s="195" t="s">
        <v>159</v>
      </c>
      <c r="AV269" s="14" t="s">
        <v>159</v>
      </c>
      <c r="AW269" s="14" t="s">
        <v>38</v>
      </c>
      <c r="AX269" s="14" t="s">
        <v>21</v>
      </c>
      <c r="AY269" s="195" t="s">
        <v>151</v>
      </c>
    </row>
    <row r="270" s="2" customFormat="1" ht="24.15" customHeight="1">
      <c r="A270" s="37"/>
      <c r="B270" s="171"/>
      <c r="C270" s="172" t="s">
        <v>484</v>
      </c>
      <c r="D270" s="172" t="s">
        <v>154</v>
      </c>
      <c r="E270" s="173" t="s">
        <v>485</v>
      </c>
      <c r="F270" s="174" t="s">
        <v>486</v>
      </c>
      <c r="G270" s="175" t="s">
        <v>166</v>
      </c>
      <c r="H270" s="176">
        <v>34.5</v>
      </c>
      <c r="I270" s="177"/>
      <c r="J270" s="178">
        <f>ROUND(I270*H270,2)</f>
        <v>0</v>
      </c>
      <c r="K270" s="179"/>
      <c r="L270" s="38"/>
      <c r="M270" s="180" t="s">
        <v>1</v>
      </c>
      <c r="N270" s="181" t="s">
        <v>48</v>
      </c>
      <c r="O270" s="76"/>
      <c r="P270" s="182">
        <f>O270*H270</f>
        <v>0</v>
      </c>
      <c r="Q270" s="182">
        <v>0</v>
      </c>
      <c r="R270" s="182">
        <f>Q270*H270</f>
        <v>0</v>
      </c>
      <c r="S270" s="182">
        <v>0.03175</v>
      </c>
      <c r="T270" s="183">
        <f>S270*H270</f>
        <v>1.095375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4" t="s">
        <v>237</v>
      </c>
      <c r="AT270" s="184" t="s">
        <v>154</v>
      </c>
      <c r="AU270" s="184" t="s">
        <v>159</v>
      </c>
      <c r="AY270" s="18" t="s">
        <v>151</v>
      </c>
      <c r="BE270" s="185">
        <f>IF(N270="základní",J270,0)</f>
        <v>0</v>
      </c>
      <c r="BF270" s="185">
        <f>IF(N270="snížená",J270,0)</f>
        <v>0</v>
      </c>
      <c r="BG270" s="185">
        <f>IF(N270="zákl. přenesená",J270,0)</f>
        <v>0</v>
      </c>
      <c r="BH270" s="185">
        <f>IF(N270="sníž. přenesená",J270,0)</f>
        <v>0</v>
      </c>
      <c r="BI270" s="185">
        <f>IF(N270="nulová",J270,0)</f>
        <v>0</v>
      </c>
      <c r="BJ270" s="18" t="s">
        <v>159</v>
      </c>
      <c r="BK270" s="185">
        <f>ROUND(I270*H270,2)</f>
        <v>0</v>
      </c>
      <c r="BL270" s="18" t="s">
        <v>237</v>
      </c>
      <c r="BM270" s="184" t="s">
        <v>487</v>
      </c>
    </row>
    <row r="271" s="14" customFormat="1">
      <c r="A271" s="14"/>
      <c r="B271" s="194"/>
      <c r="C271" s="14"/>
      <c r="D271" s="187" t="s">
        <v>161</v>
      </c>
      <c r="E271" s="195" t="s">
        <v>1</v>
      </c>
      <c r="F271" s="196" t="s">
        <v>488</v>
      </c>
      <c r="G271" s="14"/>
      <c r="H271" s="197">
        <v>34.5</v>
      </c>
      <c r="I271" s="198"/>
      <c r="J271" s="14"/>
      <c r="K271" s="14"/>
      <c r="L271" s="194"/>
      <c r="M271" s="199"/>
      <c r="N271" s="200"/>
      <c r="O271" s="200"/>
      <c r="P271" s="200"/>
      <c r="Q271" s="200"/>
      <c r="R271" s="200"/>
      <c r="S271" s="200"/>
      <c r="T271" s="201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195" t="s">
        <v>161</v>
      </c>
      <c r="AU271" s="195" t="s">
        <v>159</v>
      </c>
      <c r="AV271" s="14" t="s">
        <v>159</v>
      </c>
      <c r="AW271" s="14" t="s">
        <v>38</v>
      </c>
      <c r="AX271" s="14" t="s">
        <v>21</v>
      </c>
      <c r="AY271" s="195" t="s">
        <v>151</v>
      </c>
    </row>
    <row r="272" s="2" customFormat="1" ht="24.15" customHeight="1">
      <c r="A272" s="37"/>
      <c r="B272" s="171"/>
      <c r="C272" s="172" t="s">
        <v>489</v>
      </c>
      <c r="D272" s="172" t="s">
        <v>154</v>
      </c>
      <c r="E272" s="173" t="s">
        <v>490</v>
      </c>
      <c r="F272" s="174" t="s">
        <v>491</v>
      </c>
      <c r="G272" s="175" t="s">
        <v>166</v>
      </c>
      <c r="H272" s="176">
        <v>105.52</v>
      </c>
      <c r="I272" s="177"/>
      <c r="J272" s="178">
        <f>ROUND(I272*H272,2)</f>
        <v>0</v>
      </c>
      <c r="K272" s="179"/>
      <c r="L272" s="38"/>
      <c r="M272" s="180" t="s">
        <v>1</v>
      </c>
      <c r="N272" s="181" t="s">
        <v>48</v>
      </c>
      <c r="O272" s="76"/>
      <c r="P272" s="182">
        <f>O272*H272</f>
        <v>0</v>
      </c>
      <c r="Q272" s="182">
        <v>0.016910000000000001</v>
      </c>
      <c r="R272" s="182">
        <f>Q272*H272</f>
        <v>1.7843432000000001</v>
      </c>
      <c r="S272" s="182">
        <v>0</v>
      </c>
      <c r="T272" s="18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4" t="s">
        <v>237</v>
      </c>
      <c r="AT272" s="184" t="s">
        <v>154</v>
      </c>
      <c r="AU272" s="184" t="s">
        <v>159</v>
      </c>
      <c r="AY272" s="18" t="s">
        <v>151</v>
      </c>
      <c r="BE272" s="185">
        <f>IF(N272="základní",J272,0)</f>
        <v>0</v>
      </c>
      <c r="BF272" s="185">
        <f>IF(N272="snížená",J272,0)</f>
        <v>0</v>
      </c>
      <c r="BG272" s="185">
        <f>IF(N272="zákl. přenesená",J272,0)</f>
        <v>0</v>
      </c>
      <c r="BH272" s="185">
        <f>IF(N272="sníž. přenesená",J272,0)</f>
        <v>0</v>
      </c>
      <c r="BI272" s="185">
        <f>IF(N272="nulová",J272,0)</f>
        <v>0</v>
      </c>
      <c r="BJ272" s="18" t="s">
        <v>159</v>
      </c>
      <c r="BK272" s="185">
        <f>ROUND(I272*H272,2)</f>
        <v>0</v>
      </c>
      <c r="BL272" s="18" t="s">
        <v>237</v>
      </c>
      <c r="BM272" s="184" t="s">
        <v>492</v>
      </c>
    </row>
    <row r="273" s="14" customFormat="1">
      <c r="A273" s="14"/>
      <c r="B273" s="194"/>
      <c r="C273" s="14"/>
      <c r="D273" s="187" t="s">
        <v>161</v>
      </c>
      <c r="E273" s="195" t="s">
        <v>1</v>
      </c>
      <c r="F273" s="196" t="s">
        <v>493</v>
      </c>
      <c r="G273" s="14"/>
      <c r="H273" s="197">
        <v>105.52</v>
      </c>
      <c r="I273" s="198"/>
      <c r="J273" s="14"/>
      <c r="K273" s="14"/>
      <c r="L273" s="194"/>
      <c r="M273" s="199"/>
      <c r="N273" s="200"/>
      <c r="O273" s="200"/>
      <c r="P273" s="200"/>
      <c r="Q273" s="200"/>
      <c r="R273" s="200"/>
      <c r="S273" s="200"/>
      <c r="T273" s="20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195" t="s">
        <v>161</v>
      </c>
      <c r="AU273" s="195" t="s">
        <v>159</v>
      </c>
      <c r="AV273" s="14" t="s">
        <v>159</v>
      </c>
      <c r="AW273" s="14" t="s">
        <v>38</v>
      </c>
      <c r="AX273" s="14" t="s">
        <v>21</v>
      </c>
      <c r="AY273" s="195" t="s">
        <v>151</v>
      </c>
    </row>
    <row r="274" s="2" customFormat="1" ht="24.15" customHeight="1">
      <c r="A274" s="37"/>
      <c r="B274" s="171"/>
      <c r="C274" s="172" t="s">
        <v>494</v>
      </c>
      <c r="D274" s="172" t="s">
        <v>154</v>
      </c>
      <c r="E274" s="173" t="s">
        <v>495</v>
      </c>
      <c r="F274" s="174" t="s">
        <v>496</v>
      </c>
      <c r="G274" s="175" t="s">
        <v>166</v>
      </c>
      <c r="H274" s="176">
        <v>13.810000000000001</v>
      </c>
      <c r="I274" s="177"/>
      <c r="J274" s="178">
        <f>ROUND(I274*H274,2)</f>
        <v>0</v>
      </c>
      <c r="K274" s="179"/>
      <c r="L274" s="38"/>
      <c r="M274" s="180" t="s">
        <v>1</v>
      </c>
      <c r="N274" s="181" t="s">
        <v>48</v>
      </c>
      <c r="O274" s="76"/>
      <c r="P274" s="182">
        <f>O274*H274</f>
        <v>0</v>
      </c>
      <c r="Q274" s="182">
        <v>0.01379</v>
      </c>
      <c r="R274" s="182">
        <f>Q274*H274</f>
        <v>0.19043990000000002</v>
      </c>
      <c r="S274" s="182">
        <v>0</v>
      </c>
      <c r="T274" s="183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4" t="s">
        <v>237</v>
      </c>
      <c r="AT274" s="184" t="s">
        <v>154</v>
      </c>
      <c r="AU274" s="184" t="s">
        <v>159</v>
      </c>
      <c r="AY274" s="18" t="s">
        <v>151</v>
      </c>
      <c r="BE274" s="185">
        <f>IF(N274="základní",J274,0)</f>
        <v>0</v>
      </c>
      <c r="BF274" s="185">
        <f>IF(N274="snížená",J274,0)</f>
        <v>0</v>
      </c>
      <c r="BG274" s="185">
        <f>IF(N274="zákl. přenesená",J274,0)</f>
        <v>0</v>
      </c>
      <c r="BH274" s="185">
        <f>IF(N274="sníž. přenesená",J274,0)</f>
        <v>0</v>
      </c>
      <c r="BI274" s="185">
        <f>IF(N274="nulová",J274,0)</f>
        <v>0</v>
      </c>
      <c r="BJ274" s="18" t="s">
        <v>159</v>
      </c>
      <c r="BK274" s="185">
        <f>ROUND(I274*H274,2)</f>
        <v>0</v>
      </c>
      <c r="BL274" s="18" t="s">
        <v>237</v>
      </c>
      <c r="BM274" s="184" t="s">
        <v>497</v>
      </c>
    </row>
    <row r="275" s="14" customFormat="1">
      <c r="A275" s="14"/>
      <c r="B275" s="194"/>
      <c r="C275" s="14"/>
      <c r="D275" s="187" t="s">
        <v>161</v>
      </c>
      <c r="E275" s="195" t="s">
        <v>1</v>
      </c>
      <c r="F275" s="196" t="s">
        <v>498</v>
      </c>
      <c r="G275" s="14"/>
      <c r="H275" s="197">
        <v>13.810000000000001</v>
      </c>
      <c r="I275" s="198"/>
      <c r="J275" s="14"/>
      <c r="K275" s="14"/>
      <c r="L275" s="194"/>
      <c r="M275" s="199"/>
      <c r="N275" s="200"/>
      <c r="O275" s="200"/>
      <c r="P275" s="200"/>
      <c r="Q275" s="200"/>
      <c r="R275" s="200"/>
      <c r="S275" s="200"/>
      <c r="T275" s="201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195" t="s">
        <v>161</v>
      </c>
      <c r="AU275" s="195" t="s">
        <v>159</v>
      </c>
      <c r="AV275" s="14" t="s">
        <v>159</v>
      </c>
      <c r="AW275" s="14" t="s">
        <v>38</v>
      </c>
      <c r="AX275" s="14" t="s">
        <v>21</v>
      </c>
      <c r="AY275" s="195" t="s">
        <v>151</v>
      </c>
    </row>
    <row r="276" s="2" customFormat="1" ht="14.4" customHeight="1">
      <c r="A276" s="37"/>
      <c r="B276" s="171"/>
      <c r="C276" s="172" t="s">
        <v>499</v>
      </c>
      <c r="D276" s="172" t="s">
        <v>154</v>
      </c>
      <c r="E276" s="173" t="s">
        <v>500</v>
      </c>
      <c r="F276" s="174" t="s">
        <v>501</v>
      </c>
      <c r="G276" s="175" t="s">
        <v>166</v>
      </c>
      <c r="H276" s="176">
        <v>106.31</v>
      </c>
      <c r="I276" s="177"/>
      <c r="J276" s="178">
        <f>ROUND(I276*H276,2)</f>
        <v>0</v>
      </c>
      <c r="K276" s="179"/>
      <c r="L276" s="38"/>
      <c r="M276" s="180" t="s">
        <v>1</v>
      </c>
      <c r="N276" s="181" t="s">
        <v>48</v>
      </c>
      <c r="O276" s="76"/>
      <c r="P276" s="182">
        <f>O276*H276</f>
        <v>0</v>
      </c>
      <c r="Q276" s="182">
        <v>0</v>
      </c>
      <c r="R276" s="182">
        <f>Q276*H276</f>
        <v>0</v>
      </c>
      <c r="S276" s="182">
        <v>0</v>
      </c>
      <c r="T276" s="183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84" t="s">
        <v>237</v>
      </c>
      <c r="AT276" s="184" t="s">
        <v>154</v>
      </c>
      <c r="AU276" s="184" t="s">
        <v>159</v>
      </c>
      <c r="AY276" s="18" t="s">
        <v>151</v>
      </c>
      <c r="BE276" s="185">
        <f>IF(N276="základní",J276,0)</f>
        <v>0</v>
      </c>
      <c r="BF276" s="185">
        <f>IF(N276="snížená",J276,0)</f>
        <v>0</v>
      </c>
      <c r="BG276" s="185">
        <f>IF(N276="zákl. přenesená",J276,0)</f>
        <v>0</v>
      </c>
      <c r="BH276" s="185">
        <f>IF(N276="sníž. přenesená",J276,0)</f>
        <v>0</v>
      </c>
      <c r="BI276" s="185">
        <f>IF(N276="nulová",J276,0)</f>
        <v>0</v>
      </c>
      <c r="BJ276" s="18" t="s">
        <v>159</v>
      </c>
      <c r="BK276" s="185">
        <f>ROUND(I276*H276,2)</f>
        <v>0</v>
      </c>
      <c r="BL276" s="18" t="s">
        <v>237</v>
      </c>
      <c r="BM276" s="184" t="s">
        <v>502</v>
      </c>
    </row>
    <row r="277" s="14" customFormat="1">
      <c r="A277" s="14"/>
      <c r="B277" s="194"/>
      <c r="C277" s="14"/>
      <c r="D277" s="187" t="s">
        <v>161</v>
      </c>
      <c r="E277" s="195" t="s">
        <v>1</v>
      </c>
      <c r="F277" s="196" t="s">
        <v>503</v>
      </c>
      <c r="G277" s="14"/>
      <c r="H277" s="197">
        <v>106.31</v>
      </c>
      <c r="I277" s="198"/>
      <c r="J277" s="14"/>
      <c r="K277" s="14"/>
      <c r="L277" s="194"/>
      <c r="M277" s="199"/>
      <c r="N277" s="200"/>
      <c r="O277" s="200"/>
      <c r="P277" s="200"/>
      <c r="Q277" s="200"/>
      <c r="R277" s="200"/>
      <c r="S277" s="200"/>
      <c r="T277" s="20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195" t="s">
        <v>161</v>
      </c>
      <c r="AU277" s="195" t="s">
        <v>159</v>
      </c>
      <c r="AV277" s="14" t="s">
        <v>159</v>
      </c>
      <c r="AW277" s="14" t="s">
        <v>38</v>
      </c>
      <c r="AX277" s="14" t="s">
        <v>21</v>
      </c>
      <c r="AY277" s="195" t="s">
        <v>151</v>
      </c>
    </row>
    <row r="278" s="2" customFormat="1" ht="24.15" customHeight="1">
      <c r="A278" s="37"/>
      <c r="B278" s="171"/>
      <c r="C278" s="202" t="s">
        <v>504</v>
      </c>
      <c r="D278" s="202" t="s">
        <v>232</v>
      </c>
      <c r="E278" s="203" t="s">
        <v>505</v>
      </c>
      <c r="F278" s="204" t="s">
        <v>506</v>
      </c>
      <c r="G278" s="205" t="s">
        <v>166</v>
      </c>
      <c r="H278" s="206">
        <v>116.941</v>
      </c>
      <c r="I278" s="207"/>
      <c r="J278" s="208">
        <f>ROUND(I278*H278,2)</f>
        <v>0</v>
      </c>
      <c r="K278" s="209"/>
      <c r="L278" s="210"/>
      <c r="M278" s="211" t="s">
        <v>1</v>
      </c>
      <c r="N278" s="212" t="s">
        <v>48</v>
      </c>
      <c r="O278" s="76"/>
      <c r="P278" s="182">
        <f>O278*H278</f>
        <v>0</v>
      </c>
      <c r="Q278" s="182">
        <v>0.00010000000000000001</v>
      </c>
      <c r="R278" s="182">
        <f>Q278*H278</f>
        <v>0.011694100000000001</v>
      </c>
      <c r="S278" s="182">
        <v>0</v>
      </c>
      <c r="T278" s="183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4" t="s">
        <v>316</v>
      </c>
      <c r="AT278" s="184" t="s">
        <v>232</v>
      </c>
      <c r="AU278" s="184" t="s">
        <v>159</v>
      </c>
      <c r="AY278" s="18" t="s">
        <v>151</v>
      </c>
      <c r="BE278" s="185">
        <f>IF(N278="základní",J278,0)</f>
        <v>0</v>
      </c>
      <c r="BF278" s="185">
        <f>IF(N278="snížená",J278,0)</f>
        <v>0</v>
      </c>
      <c r="BG278" s="185">
        <f>IF(N278="zákl. přenesená",J278,0)</f>
        <v>0</v>
      </c>
      <c r="BH278" s="185">
        <f>IF(N278="sníž. přenesená",J278,0)</f>
        <v>0</v>
      </c>
      <c r="BI278" s="185">
        <f>IF(N278="nulová",J278,0)</f>
        <v>0</v>
      </c>
      <c r="BJ278" s="18" t="s">
        <v>159</v>
      </c>
      <c r="BK278" s="185">
        <f>ROUND(I278*H278,2)</f>
        <v>0</v>
      </c>
      <c r="BL278" s="18" t="s">
        <v>237</v>
      </c>
      <c r="BM278" s="184" t="s">
        <v>507</v>
      </c>
    </row>
    <row r="279" s="14" customFormat="1">
      <c r="A279" s="14"/>
      <c r="B279" s="194"/>
      <c r="C279" s="14"/>
      <c r="D279" s="187" t="s">
        <v>161</v>
      </c>
      <c r="E279" s="14"/>
      <c r="F279" s="196" t="s">
        <v>508</v>
      </c>
      <c r="G279" s="14"/>
      <c r="H279" s="197">
        <v>116.941</v>
      </c>
      <c r="I279" s="198"/>
      <c r="J279" s="14"/>
      <c r="K279" s="14"/>
      <c r="L279" s="194"/>
      <c r="M279" s="199"/>
      <c r="N279" s="200"/>
      <c r="O279" s="200"/>
      <c r="P279" s="200"/>
      <c r="Q279" s="200"/>
      <c r="R279" s="200"/>
      <c r="S279" s="200"/>
      <c r="T279" s="20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195" t="s">
        <v>161</v>
      </c>
      <c r="AU279" s="195" t="s">
        <v>159</v>
      </c>
      <c r="AV279" s="14" t="s">
        <v>159</v>
      </c>
      <c r="AW279" s="14" t="s">
        <v>3</v>
      </c>
      <c r="AX279" s="14" t="s">
        <v>21</v>
      </c>
      <c r="AY279" s="195" t="s">
        <v>151</v>
      </c>
    </row>
    <row r="280" s="2" customFormat="1" ht="14.4" customHeight="1">
      <c r="A280" s="37"/>
      <c r="B280" s="171"/>
      <c r="C280" s="172" t="s">
        <v>509</v>
      </c>
      <c r="D280" s="172" t="s">
        <v>154</v>
      </c>
      <c r="E280" s="173" t="s">
        <v>510</v>
      </c>
      <c r="F280" s="174" t="s">
        <v>511</v>
      </c>
      <c r="G280" s="175" t="s">
        <v>280</v>
      </c>
      <c r="H280" s="176">
        <v>3</v>
      </c>
      <c r="I280" s="177"/>
      <c r="J280" s="178">
        <f>ROUND(I280*H280,2)</f>
        <v>0</v>
      </c>
      <c r="K280" s="179"/>
      <c r="L280" s="38"/>
      <c r="M280" s="180" t="s">
        <v>1</v>
      </c>
      <c r="N280" s="181" t="s">
        <v>48</v>
      </c>
      <c r="O280" s="76"/>
      <c r="P280" s="182">
        <f>O280*H280</f>
        <v>0</v>
      </c>
      <c r="Q280" s="182">
        <v>0.00022000000000000001</v>
      </c>
      <c r="R280" s="182">
        <f>Q280*H280</f>
        <v>0.00066</v>
      </c>
      <c r="S280" s="182">
        <v>0</v>
      </c>
      <c r="T280" s="183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4" t="s">
        <v>237</v>
      </c>
      <c r="AT280" s="184" t="s">
        <v>154</v>
      </c>
      <c r="AU280" s="184" t="s">
        <v>159</v>
      </c>
      <c r="AY280" s="18" t="s">
        <v>151</v>
      </c>
      <c r="BE280" s="185">
        <f>IF(N280="základní",J280,0)</f>
        <v>0</v>
      </c>
      <c r="BF280" s="185">
        <f>IF(N280="snížená",J280,0)</f>
        <v>0</v>
      </c>
      <c r="BG280" s="185">
        <f>IF(N280="zákl. přenesená",J280,0)</f>
        <v>0</v>
      </c>
      <c r="BH280" s="185">
        <f>IF(N280="sníž. přenesená",J280,0)</f>
        <v>0</v>
      </c>
      <c r="BI280" s="185">
        <f>IF(N280="nulová",J280,0)</f>
        <v>0</v>
      </c>
      <c r="BJ280" s="18" t="s">
        <v>159</v>
      </c>
      <c r="BK280" s="185">
        <f>ROUND(I280*H280,2)</f>
        <v>0</v>
      </c>
      <c r="BL280" s="18" t="s">
        <v>237</v>
      </c>
      <c r="BM280" s="184" t="s">
        <v>512</v>
      </c>
    </row>
    <row r="281" s="2" customFormat="1" ht="37.8" customHeight="1">
      <c r="A281" s="37"/>
      <c r="B281" s="171"/>
      <c r="C281" s="202" t="s">
        <v>513</v>
      </c>
      <c r="D281" s="202" t="s">
        <v>232</v>
      </c>
      <c r="E281" s="203" t="s">
        <v>514</v>
      </c>
      <c r="F281" s="204" t="s">
        <v>515</v>
      </c>
      <c r="G281" s="205" t="s">
        <v>280</v>
      </c>
      <c r="H281" s="206">
        <v>3</v>
      </c>
      <c r="I281" s="207"/>
      <c r="J281" s="208">
        <f>ROUND(I281*H281,2)</f>
        <v>0</v>
      </c>
      <c r="K281" s="209"/>
      <c r="L281" s="210"/>
      <c r="M281" s="211" t="s">
        <v>1</v>
      </c>
      <c r="N281" s="212" t="s">
        <v>48</v>
      </c>
      <c r="O281" s="76"/>
      <c r="P281" s="182">
        <f>O281*H281</f>
        <v>0</v>
      </c>
      <c r="Q281" s="182">
        <v>0.012489999999999999</v>
      </c>
      <c r="R281" s="182">
        <f>Q281*H281</f>
        <v>0.037469999999999996</v>
      </c>
      <c r="S281" s="182">
        <v>0</v>
      </c>
      <c r="T281" s="183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4" t="s">
        <v>197</v>
      </c>
      <c r="AT281" s="184" t="s">
        <v>232</v>
      </c>
      <c r="AU281" s="184" t="s">
        <v>159</v>
      </c>
      <c r="AY281" s="18" t="s">
        <v>151</v>
      </c>
      <c r="BE281" s="185">
        <f>IF(N281="základní",J281,0)</f>
        <v>0</v>
      </c>
      <c r="BF281" s="185">
        <f>IF(N281="snížená",J281,0)</f>
        <v>0</v>
      </c>
      <c r="BG281" s="185">
        <f>IF(N281="zákl. přenesená",J281,0)</f>
        <v>0</v>
      </c>
      <c r="BH281" s="185">
        <f>IF(N281="sníž. přenesená",J281,0)</f>
        <v>0</v>
      </c>
      <c r="BI281" s="185">
        <f>IF(N281="nulová",J281,0)</f>
        <v>0</v>
      </c>
      <c r="BJ281" s="18" t="s">
        <v>159</v>
      </c>
      <c r="BK281" s="185">
        <f>ROUND(I281*H281,2)</f>
        <v>0</v>
      </c>
      <c r="BL281" s="18" t="s">
        <v>158</v>
      </c>
      <c r="BM281" s="184" t="s">
        <v>516</v>
      </c>
    </row>
    <row r="282" s="2" customFormat="1" ht="14.4" customHeight="1">
      <c r="A282" s="37"/>
      <c r="B282" s="171"/>
      <c r="C282" s="172" t="s">
        <v>517</v>
      </c>
      <c r="D282" s="172" t="s">
        <v>154</v>
      </c>
      <c r="E282" s="173" t="s">
        <v>518</v>
      </c>
      <c r="F282" s="174" t="s">
        <v>519</v>
      </c>
      <c r="G282" s="175" t="s">
        <v>280</v>
      </c>
      <c r="H282" s="176">
        <v>7</v>
      </c>
      <c r="I282" s="177"/>
      <c r="J282" s="178">
        <f>ROUND(I282*H282,2)</f>
        <v>0</v>
      </c>
      <c r="K282" s="179"/>
      <c r="L282" s="38"/>
      <c r="M282" s="180" t="s">
        <v>1</v>
      </c>
      <c r="N282" s="181" t="s">
        <v>48</v>
      </c>
      <c r="O282" s="76"/>
      <c r="P282" s="182">
        <f>O282*H282</f>
        <v>0</v>
      </c>
      <c r="Q282" s="182">
        <v>0.01555</v>
      </c>
      <c r="R282" s="182">
        <f>Q282*H282</f>
        <v>0.10885</v>
      </c>
      <c r="S282" s="182">
        <v>0</v>
      </c>
      <c r="T282" s="183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84" t="s">
        <v>237</v>
      </c>
      <c r="AT282" s="184" t="s">
        <v>154</v>
      </c>
      <c r="AU282" s="184" t="s">
        <v>159</v>
      </c>
      <c r="AY282" s="18" t="s">
        <v>151</v>
      </c>
      <c r="BE282" s="185">
        <f>IF(N282="základní",J282,0)</f>
        <v>0</v>
      </c>
      <c r="BF282" s="185">
        <f>IF(N282="snížená",J282,0)</f>
        <v>0</v>
      </c>
      <c r="BG282" s="185">
        <f>IF(N282="zákl. přenesená",J282,0)</f>
        <v>0</v>
      </c>
      <c r="BH282" s="185">
        <f>IF(N282="sníž. přenesená",J282,0)</f>
        <v>0</v>
      </c>
      <c r="BI282" s="185">
        <f>IF(N282="nulová",J282,0)</f>
        <v>0</v>
      </c>
      <c r="BJ282" s="18" t="s">
        <v>159</v>
      </c>
      <c r="BK282" s="185">
        <f>ROUND(I282*H282,2)</f>
        <v>0</v>
      </c>
      <c r="BL282" s="18" t="s">
        <v>237</v>
      </c>
      <c r="BM282" s="184" t="s">
        <v>520</v>
      </c>
    </row>
    <row r="283" s="2" customFormat="1" ht="24.15" customHeight="1">
      <c r="A283" s="37"/>
      <c r="B283" s="171"/>
      <c r="C283" s="172" t="s">
        <v>521</v>
      </c>
      <c r="D283" s="172" t="s">
        <v>154</v>
      </c>
      <c r="E283" s="173" t="s">
        <v>522</v>
      </c>
      <c r="F283" s="174" t="s">
        <v>523</v>
      </c>
      <c r="G283" s="175" t="s">
        <v>280</v>
      </c>
      <c r="H283" s="176">
        <v>1</v>
      </c>
      <c r="I283" s="177"/>
      <c r="J283" s="178">
        <f>ROUND(I283*H283,2)</f>
        <v>0</v>
      </c>
      <c r="K283" s="179"/>
      <c r="L283" s="38"/>
      <c r="M283" s="180" t="s">
        <v>1</v>
      </c>
      <c r="N283" s="181" t="s">
        <v>48</v>
      </c>
      <c r="O283" s="76"/>
      <c r="P283" s="182">
        <f>O283*H283</f>
        <v>0</v>
      </c>
      <c r="Q283" s="182">
        <v>0</v>
      </c>
      <c r="R283" s="182">
        <f>Q283*H283</f>
        <v>0</v>
      </c>
      <c r="S283" s="182">
        <v>0</v>
      </c>
      <c r="T283" s="183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4" t="s">
        <v>237</v>
      </c>
      <c r="AT283" s="184" t="s">
        <v>154</v>
      </c>
      <c r="AU283" s="184" t="s">
        <v>159</v>
      </c>
      <c r="AY283" s="18" t="s">
        <v>151</v>
      </c>
      <c r="BE283" s="185">
        <f>IF(N283="základní",J283,0)</f>
        <v>0</v>
      </c>
      <c r="BF283" s="185">
        <f>IF(N283="snížená",J283,0)</f>
        <v>0</v>
      </c>
      <c r="BG283" s="185">
        <f>IF(N283="zákl. přenesená",J283,0)</f>
        <v>0</v>
      </c>
      <c r="BH283" s="185">
        <f>IF(N283="sníž. přenesená",J283,0)</f>
        <v>0</v>
      </c>
      <c r="BI283" s="185">
        <f>IF(N283="nulová",J283,0)</f>
        <v>0</v>
      </c>
      <c r="BJ283" s="18" t="s">
        <v>159</v>
      </c>
      <c r="BK283" s="185">
        <f>ROUND(I283*H283,2)</f>
        <v>0</v>
      </c>
      <c r="BL283" s="18" t="s">
        <v>237</v>
      </c>
      <c r="BM283" s="184" t="s">
        <v>524</v>
      </c>
    </row>
    <row r="284" s="2" customFormat="1" ht="24.15" customHeight="1">
      <c r="A284" s="37"/>
      <c r="B284" s="171"/>
      <c r="C284" s="202" t="s">
        <v>525</v>
      </c>
      <c r="D284" s="202" t="s">
        <v>232</v>
      </c>
      <c r="E284" s="203" t="s">
        <v>526</v>
      </c>
      <c r="F284" s="204" t="s">
        <v>527</v>
      </c>
      <c r="G284" s="205" t="s">
        <v>280</v>
      </c>
      <c r="H284" s="206">
        <v>1</v>
      </c>
      <c r="I284" s="207"/>
      <c r="J284" s="208">
        <f>ROUND(I284*H284,2)</f>
        <v>0</v>
      </c>
      <c r="K284" s="209"/>
      <c r="L284" s="210"/>
      <c r="M284" s="211" t="s">
        <v>1</v>
      </c>
      <c r="N284" s="212" t="s">
        <v>48</v>
      </c>
      <c r="O284" s="76"/>
      <c r="P284" s="182">
        <f>O284*H284</f>
        <v>0</v>
      </c>
      <c r="Q284" s="182">
        <v>0.048500000000000001</v>
      </c>
      <c r="R284" s="182">
        <f>Q284*H284</f>
        <v>0.048500000000000001</v>
      </c>
      <c r="S284" s="182">
        <v>0</v>
      </c>
      <c r="T284" s="183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4" t="s">
        <v>316</v>
      </c>
      <c r="AT284" s="184" t="s">
        <v>232</v>
      </c>
      <c r="AU284" s="184" t="s">
        <v>159</v>
      </c>
      <c r="AY284" s="18" t="s">
        <v>151</v>
      </c>
      <c r="BE284" s="185">
        <f>IF(N284="základní",J284,0)</f>
        <v>0</v>
      </c>
      <c r="BF284" s="185">
        <f>IF(N284="snížená",J284,0)</f>
        <v>0</v>
      </c>
      <c r="BG284" s="185">
        <f>IF(N284="zákl. přenesená",J284,0)</f>
        <v>0</v>
      </c>
      <c r="BH284" s="185">
        <f>IF(N284="sníž. přenesená",J284,0)</f>
        <v>0</v>
      </c>
      <c r="BI284" s="185">
        <f>IF(N284="nulová",J284,0)</f>
        <v>0</v>
      </c>
      <c r="BJ284" s="18" t="s">
        <v>159</v>
      </c>
      <c r="BK284" s="185">
        <f>ROUND(I284*H284,2)</f>
        <v>0</v>
      </c>
      <c r="BL284" s="18" t="s">
        <v>237</v>
      </c>
      <c r="BM284" s="184" t="s">
        <v>528</v>
      </c>
    </row>
    <row r="285" s="2" customFormat="1" ht="24.15" customHeight="1">
      <c r="A285" s="37"/>
      <c r="B285" s="171"/>
      <c r="C285" s="172" t="s">
        <v>529</v>
      </c>
      <c r="D285" s="172" t="s">
        <v>154</v>
      </c>
      <c r="E285" s="173" t="s">
        <v>530</v>
      </c>
      <c r="F285" s="174" t="s">
        <v>531</v>
      </c>
      <c r="G285" s="175" t="s">
        <v>280</v>
      </c>
      <c r="H285" s="176">
        <v>1</v>
      </c>
      <c r="I285" s="177"/>
      <c r="J285" s="178">
        <f>ROUND(I285*H285,2)</f>
        <v>0</v>
      </c>
      <c r="K285" s="179"/>
      <c r="L285" s="38"/>
      <c r="M285" s="180" t="s">
        <v>1</v>
      </c>
      <c r="N285" s="181" t="s">
        <v>48</v>
      </c>
      <c r="O285" s="76"/>
      <c r="P285" s="182">
        <f>O285*H285</f>
        <v>0</v>
      </c>
      <c r="Q285" s="182">
        <v>0</v>
      </c>
      <c r="R285" s="182">
        <f>Q285*H285</f>
        <v>0</v>
      </c>
      <c r="S285" s="182">
        <v>0</v>
      </c>
      <c r="T285" s="183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4" t="s">
        <v>237</v>
      </c>
      <c r="AT285" s="184" t="s">
        <v>154</v>
      </c>
      <c r="AU285" s="184" t="s">
        <v>159</v>
      </c>
      <c r="AY285" s="18" t="s">
        <v>151</v>
      </c>
      <c r="BE285" s="185">
        <f>IF(N285="základní",J285,0)</f>
        <v>0</v>
      </c>
      <c r="BF285" s="185">
        <f>IF(N285="snížená",J285,0)</f>
        <v>0</v>
      </c>
      <c r="BG285" s="185">
        <f>IF(N285="zákl. přenesená",J285,0)</f>
        <v>0</v>
      </c>
      <c r="BH285" s="185">
        <f>IF(N285="sníž. přenesená",J285,0)</f>
        <v>0</v>
      </c>
      <c r="BI285" s="185">
        <f>IF(N285="nulová",J285,0)</f>
        <v>0</v>
      </c>
      <c r="BJ285" s="18" t="s">
        <v>159</v>
      </c>
      <c r="BK285" s="185">
        <f>ROUND(I285*H285,2)</f>
        <v>0</v>
      </c>
      <c r="BL285" s="18" t="s">
        <v>237</v>
      </c>
      <c r="BM285" s="184" t="s">
        <v>532</v>
      </c>
    </row>
    <row r="286" s="2" customFormat="1" ht="24.15" customHeight="1">
      <c r="A286" s="37"/>
      <c r="B286" s="171"/>
      <c r="C286" s="202" t="s">
        <v>533</v>
      </c>
      <c r="D286" s="202" t="s">
        <v>232</v>
      </c>
      <c r="E286" s="203" t="s">
        <v>534</v>
      </c>
      <c r="F286" s="204" t="s">
        <v>535</v>
      </c>
      <c r="G286" s="205" t="s">
        <v>280</v>
      </c>
      <c r="H286" s="206">
        <v>1</v>
      </c>
      <c r="I286" s="207"/>
      <c r="J286" s="208">
        <f>ROUND(I286*H286,2)</f>
        <v>0</v>
      </c>
      <c r="K286" s="209"/>
      <c r="L286" s="210"/>
      <c r="M286" s="211" t="s">
        <v>1</v>
      </c>
      <c r="N286" s="212" t="s">
        <v>48</v>
      </c>
      <c r="O286" s="76"/>
      <c r="P286" s="182">
        <f>O286*H286</f>
        <v>0</v>
      </c>
      <c r="Q286" s="182">
        <v>0.071999999999999995</v>
      </c>
      <c r="R286" s="182">
        <f>Q286*H286</f>
        <v>0.071999999999999995</v>
      </c>
      <c r="S286" s="182">
        <v>0</v>
      </c>
      <c r="T286" s="183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4" t="s">
        <v>316</v>
      </c>
      <c r="AT286" s="184" t="s">
        <v>232</v>
      </c>
      <c r="AU286" s="184" t="s">
        <v>159</v>
      </c>
      <c r="AY286" s="18" t="s">
        <v>151</v>
      </c>
      <c r="BE286" s="185">
        <f>IF(N286="základní",J286,0)</f>
        <v>0</v>
      </c>
      <c r="BF286" s="185">
        <f>IF(N286="snížená",J286,0)</f>
        <v>0</v>
      </c>
      <c r="BG286" s="185">
        <f>IF(N286="zákl. přenesená",J286,0)</f>
        <v>0</v>
      </c>
      <c r="BH286" s="185">
        <f>IF(N286="sníž. přenesená",J286,0)</f>
        <v>0</v>
      </c>
      <c r="BI286" s="185">
        <f>IF(N286="nulová",J286,0)</f>
        <v>0</v>
      </c>
      <c r="BJ286" s="18" t="s">
        <v>159</v>
      </c>
      <c r="BK286" s="185">
        <f>ROUND(I286*H286,2)</f>
        <v>0</v>
      </c>
      <c r="BL286" s="18" t="s">
        <v>237</v>
      </c>
      <c r="BM286" s="184" t="s">
        <v>536</v>
      </c>
    </row>
    <row r="287" s="2" customFormat="1" ht="24.15" customHeight="1">
      <c r="A287" s="37"/>
      <c r="B287" s="171"/>
      <c r="C287" s="172" t="s">
        <v>537</v>
      </c>
      <c r="D287" s="172" t="s">
        <v>154</v>
      </c>
      <c r="E287" s="173" t="s">
        <v>538</v>
      </c>
      <c r="F287" s="174" t="s">
        <v>539</v>
      </c>
      <c r="G287" s="175" t="s">
        <v>157</v>
      </c>
      <c r="H287" s="176">
        <v>4.5119999999999996</v>
      </c>
      <c r="I287" s="177"/>
      <c r="J287" s="178">
        <f>ROUND(I287*H287,2)</f>
        <v>0</v>
      </c>
      <c r="K287" s="179"/>
      <c r="L287" s="38"/>
      <c r="M287" s="180" t="s">
        <v>1</v>
      </c>
      <c r="N287" s="181" t="s">
        <v>48</v>
      </c>
      <c r="O287" s="76"/>
      <c r="P287" s="182">
        <f>O287*H287</f>
        <v>0</v>
      </c>
      <c r="Q287" s="182">
        <v>0</v>
      </c>
      <c r="R287" s="182">
        <f>Q287*H287</f>
        <v>0</v>
      </c>
      <c r="S287" s="182">
        <v>0</v>
      </c>
      <c r="T287" s="183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4" t="s">
        <v>237</v>
      </c>
      <c r="AT287" s="184" t="s">
        <v>154</v>
      </c>
      <c r="AU287" s="184" t="s">
        <v>159</v>
      </c>
      <c r="AY287" s="18" t="s">
        <v>151</v>
      </c>
      <c r="BE287" s="185">
        <f>IF(N287="základní",J287,0)</f>
        <v>0</v>
      </c>
      <c r="BF287" s="185">
        <f>IF(N287="snížená",J287,0)</f>
        <v>0</v>
      </c>
      <c r="BG287" s="185">
        <f>IF(N287="zákl. přenesená",J287,0)</f>
        <v>0</v>
      </c>
      <c r="BH287" s="185">
        <f>IF(N287="sníž. přenesená",J287,0)</f>
        <v>0</v>
      </c>
      <c r="BI287" s="185">
        <f>IF(N287="nulová",J287,0)</f>
        <v>0</v>
      </c>
      <c r="BJ287" s="18" t="s">
        <v>159</v>
      </c>
      <c r="BK287" s="185">
        <f>ROUND(I287*H287,2)</f>
        <v>0</v>
      </c>
      <c r="BL287" s="18" t="s">
        <v>237</v>
      </c>
      <c r="BM287" s="184" t="s">
        <v>540</v>
      </c>
    </row>
    <row r="288" s="2" customFormat="1" ht="24.15" customHeight="1">
      <c r="A288" s="37"/>
      <c r="B288" s="171"/>
      <c r="C288" s="172" t="s">
        <v>541</v>
      </c>
      <c r="D288" s="172" t="s">
        <v>154</v>
      </c>
      <c r="E288" s="173" t="s">
        <v>542</v>
      </c>
      <c r="F288" s="174" t="s">
        <v>543</v>
      </c>
      <c r="G288" s="175" t="s">
        <v>157</v>
      </c>
      <c r="H288" s="176">
        <v>4.5119999999999996</v>
      </c>
      <c r="I288" s="177"/>
      <c r="J288" s="178">
        <f>ROUND(I288*H288,2)</f>
        <v>0</v>
      </c>
      <c r="K288" s="179"/>
      <c r="L288" s="38"/>
      <c r="M288" s="180" t="s">
        <v>1</v>
      </c>
      <c r="N288" s="181" t="s">
        <v>48</v>
      </c>
      <c r="O288" s="76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4" t="s">
        <v>237</v>
      </c>
      <c r="AT288" s="184" t="s">
        <v>154</v>
      </c>
      <c r="AU288" s="184" t="s">
        <v>159</v>
      </c>
      <c r="AY288" s="18" t="s">
        <v>151</v>
      </c>
      <c r="BE288" s="185">
        <f>IF(N288="základní",J288,0)</f>
        <v>0</v>
      </c>
      <c r="BF288" s="185">
        <f>IF(N288="snížená",J288,0)</f>
        <v>0</v>
      </c>
      <c r="BG288" s="185">
        <f>IF(N288="zákl. přenesená",J288,0)</f>
        <v>0</v>
      </c>
      <c r="BH288" s="185">
        <f>IF(N288="sníž. přenesená",J288,0)</f>
        <v>0</v>
      </c>
      <c r="BI288" s="185">
        <f>IF(N288="nulová",J288,0)</f>
        <v>0</v>
      </c>
      <c r="BJ288" s="18" t="s">
        <v>159</v>
      </c>
      <c r="BK288" s="185">
        <f>ROUND(I288*H288,2)</f>
        <v>0</v>
      </c>
      <c r="BL288" s="18" t="s">
        <v>237</v>
      </c>
      <c r="BM288" s="184" t="s">
        <v>544</v>
      </c>
    </row>
    <row r="289" s="12" customFormat="1" ht="22.8" customHeight="1">
      <c r="A289" s="12"/>
      <c r="B289" s="158"/>
      <c r="C289" s="12"/>
      <c r="D289" s="159" t="s">
        <v>81</v>
      </c>
      <c r="E289" s="169" t="s">
        <v>545</v>
      </c>
      <c r="F289" s="169" t="s">
        <v>546</v>
      </c>
      <c r="G289" s="12"/>
      <c r="H289" s="12"/>
      <c r="I289" s="161"/>
      <c r="J289" s="170">
        <f>BK289</f>
        <v>0</v>
      </c>
      <c r="K289" s="12"/>
      <c r="L289" s="158"/>
      <c r="M289" s="163"/>
      <c r="N289" s="164"/>
      <c r="O289" s="164"/>
      <c r="P289" s="165">
        <f>SUM(P290:P321)</f>
        <v>0</v>
      </c>
      <c r="Q289" s="164"/>
      <c r="R289" s="165">
        <f>SUM(R290:R321)</f>
        <v>0.61277999999999999</v>
      </c>
      <c r="S289" s="164"/>
      <c r="T289" s="166">
        <f>SUM(T290:T321)</f>
        <v>0.13500000000000001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59" t="s">
        <v>159</v>
      </c>
      <c r="AT289" s="167" t="s">
        <v>81</v>
      </c>
      <c r="AU289" s="167" t="s">
        <v>21</v>
      </c>
      <c r="AY289" s="159" t="s">
        <v>151</v>
      </c>
      <c r="BK289" s="168">
        <f>SUM(BK290:BK321)</f>
        <v>0</v>
      </c>
    </row>
    <row r="290" s="2" customFormat="1" ht="24.15" customHeight="1">
      <c r="A290" s="37"/>
      <c r="B290" s="171"/>
      <c r="C290" s="172" t="s">
        <v>547</v>
      </c>
      <c r="D290" s="172" t="s">
        <v>154</v>
      </c>
      <c r="E290" s="173" t="s">
        <v>548</v>
      </c>
      <c r="F290" s="174" t="s">
        <v>549</v>
      </c>
      <c r="G290" s="175" t="s">
        <v>280</v>
      </c>
      <c r="H290" s="176">
        <v>5</v>
      </c>
      <c r="I290" s="177"/>
      <c r="J290" s="178">
        <f>ROUND(I290*H290,2)</f>
        <v>0</v>
      </c>
      <c r="K290" s="179"/>
      <c r="L290" s="38"/>
      <c r="M290" s="180" t="s">
        <v>1</v>
      </c>
      <c r="N290" s="181" t="s">
        <v>48</v>
      </c>
      <c r="O290" s="76"/>
      <c r="P290" s="182">
        <f>O290*H290</f>
        <v>0</v>
      </c>
      <c r="Q290" s="182">
        <v>0</v>
      </c>
      <c r="R290" s="182">
        <f>Q290*H290</f>
        <v>0</v>
      </c>
      <c r="S290" s="182">
        <v>0.0030000000000000001</v>
      </c>
      <c r="T290" s="183">
        <f>S290*H290</f>
        <v>0.014999999999999999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4" t="s">
        <v>237</v>
      </c>
      <c r="AT290" s="184" t="s">
        <v>154</v>
      </c>
      <c r="AU290" s="184" t="s">
        <v>159</v>
      </c>
      <c r="AY290" s="18" t="s">
        <v>151</v>
      </c>
      <c r="BE290" s="185">
        <f>IF(N290="základní",J290,0)</f>
        <v>0</v>
      </c>
      <c r="BF290" s="185">
        <f>IF(N290="snížená",J290,0)</f>
        <v>0</v>
      </c>
      <c r="BG290" s="185">
        <f>IF(N290="zákl. přenesená",J290,0)</f>
        <v>0</v>
      </c>
      <c r="BH290" s="185">
        <f>IF(N290="sníž. přenesená",J290,0)</f>
        <v>0</v>
      </c>
      <c r="BI290" s="185">
        <f>IF(N290="nulová",J290,0)</f>
        <v>0</v>
      </c>
      <c r="BJ290" s="18" t="s">
        <v>159</v>
      </c>
      <c r="BK290" s="185">
        <f>ROUND(I290*H290,2)</f>
        <v>0</v>
      </c>
      <c r="BL290" s="18" t="s">
        <v>237</v>
      </c>
      <c r="BM290" s="184" t="s">
        <v>550</v>
      </c>
    </row>
    <row r="291" s="2" customFormat="1" ht="24.15" customHeight="1">
      <c r="A291" s="37"/>
      <c r="B291" s="171"/>
      <c r="C291" s="172" t="s">
        <v>551</v>
      </c>
      <c r="D291" s="172" t="s">
        <v>154</v>
      </c>
      <c r="E291" s="173" t="s">
        <v>552</v>
      </c>
      <c r="F291" s="174" t="s">
        <v>553</v>
      </c>
      <c r="G291" s="175" t="s">
        <v>280</v>
      </c>
      <c r="H291" s="176">
        <v>3</v>
      </c>
      <c r="I291" s="177"/>
      <c r="J291" s="178">
        <f>ROUND(I291*H291,2)</f>
        <v>0</v>
      </c>
      <c r="K291" s="179"/>
      <c r="L291" s="38"/>
      <c r="M291" s="180" t="s">
        <v>1</v>
      </c>
      <c r="N291" s="181" t="s">
        <v>48</v>
      </c>
      <c r="O291" s="76"/>
      <c r="P291" s="182">
        <f>O291*H291</f>
        <v>0</v>
      </c>
      <c r="Q291" s="182">
        <v>0</v>
      </c>
      <c r="R291" s="182">
        <f>Q291*H291</f>
        <v>0</v>
      </c>
      <c r="S291" s="182">
        <v>0</v>
      </c>
      <c r="T291" s="183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4" t="s">
        <v>237</v>
      </c>
      <c r="AT291" s="184" t="s">
        <v>154</v>
      </c>
      <c r="AU291" s="184" t="s">
        <v>159</v>
      </c>
      <c r="AY291" s="18" t="s">
        <v>151</v>
      </c>
      <c r="BE291" s="185">
        <f>IF(N291="základní",J291,0)</f>
        <v>0</v>
      </c>
      <c r="BF291" s="185">
        <f>IF(N291="snížená",J291,0)</f>
        <v>0</v>
      </c>
      <c r="BG291" s="185">
        <f>IF(N291="zákl. přenesená",J291,0)</f>
        <v>0</v>
      </c>
      <c r="BH291" s="185">
        <f>IF(N291="sníž. přenesená",J291,0)</f>
        <v>0</v>
      </c>
      <c r="BI291" s="185">
        <f>IF(N291="nulová",J291,0)</f>
        <v>0</v>
      </c>
      <c r="BJ291" s="18" t="s">
        <v>159</v>
      </c>
      <c r="BK291" s="185">
        <f>ROUND(I291*H291,2)</f>
        <v>0</v>
      </c>
      <c r="BL291" s="18" t="s">
        <v>237</v>
      </c>
      <c r="BM291" s="184" t="s">
        <v>554</v>
      </c>
    </row>
    <row r="292" s="2" customFormat="1" ht="24.15" customHeight="1">
      <c r="A292" s="37"/>
      <c r="B292" s="171"/>
      <c r="C292" s="202" t="s">
        <v>555</v>
      </c>
      <c r="D292" s="202" t="s">
        <v>232</v>
      </c>
      <c r="E292" s="203" t="s">
        <v>556</v>
      </c>
      <c r="F292" s="204" t="s">
        <v>557</v>
      </c>
      <c r="G292" s="205" t="s">
        <v>558</v>
      </c>
      <c r="H292" s="206">
        <v>3</v>
      </c>
      <c r="I292" s="207"/>
      <c r="J292" s="208">
        <f>ROUND(I292*H292,2)</f>
        <v>0</v>
      </c>
      <c r="K292" s="209"/>
      <c r="L292" s="210"/>
      <c r="M292" s="211" t="s">
        <v>1</v>
      </c>
      <c r="N292" s="212" t="s">
        <v>48</v>
      </c>
      <c r="O292" s="76"/>
      <c r="P292" s="182">
        <f>O292*H292</f>
        <v>0</v>
      </c>
      <c r="Q292" s="182">
        <v>0</v>
      </c>
      <c r="R292" s="182">
        <f>Q292*H292</f>
        <v>0</v>
      </c>
      <c r="S292" s="182">
        <v>0</v>
      </c>
      <c r="T292" s="183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4" t="s">
        <v>316</v>
      </c>
      <c r="AT292" s="184" t="s">
        <v>232</v>
      </c>
      <c r="AU292" s="184" t="s">
        <v>159</v>
      </c>
      <c r="AY292" s="18" t="s">
        <v>151</v>
      </c>
      <c r="BE292" s="185">
        <f>IF(N292="základní",J292,0)</f>
        <v>0</v>
      </c>
      <c r="BF292" s="185">
        <f>IF(N292="snížená",J292,0)</f>
        <v>0</v>
      </c>
      <c r="BG292" s="185">
        <f>IF(N292="zákl. přenesená",J292,0)</f>
        <v>0</v>
      </c>
      <c r="BH292" s="185">
        <f>IF(N292="sníž. přenesená",J292,0)</f>
        <v>0</v>
      </c>
      <c r="BI292" s="185">
        <f>IF(N292="nulová",J292,0)</f>
        <v>0</v>
      </c>
      <c r="BJ292" s="18" t="s">
        <v>159</v>
      </c>
      <c r="BK292" s="185">
        <f>ROUND(I292*H292,2)</f>
        <v>0</v>
      </c>
      <c r="BL292" s="18" t="s">
        <v>237</v>
      </c>
      <c r="BM292" s="184" t="s">
        <v>559</v>
      </c>
    </row>
    <row r="293" s="2" customFormat="1" ht="24.15" customHeight="1">
      <c r="A293" s="37"/>
      <c r="B293" s="171"/>
      <c r="C293" s="172" t="s">
        <v>560</v>
      </c>
      <c r="D293" s="172" t="s">
        <v>154</v>
      </c>
      <c r="E293" s="173" t="s">
        <v>561</v>
      </c>
      <c r="F293" s="174" t="s">
        <v>562</v>
      </c>
      <c r="G293" s="175" t="s">
        <v>280</v>
      </c>
      <c r="H293" s="176">
        <v>6</v>
      </c>
      <c r="I293" s="177"/>
      <c r="J293" s="178">
        <f>ROUND(I293*H293,2)</f>
        <v>0</v>
      </c>
      <c r="K293" s="179"/>
      <c r="L293" s="38"/>
      <c r="M293" s="180" t="s">
        <v>1</v>
      </c>
      <c r="N293" s="181" t="s">
        <v>48</v>
      </c>
      <c r="O293" s="76"/>
      <c r="P293" s="182">
        <f>O293*H293</f>
        <v>0</v>
      </c>
      <c r="Q293" s="182">
        <v>0</v>
      </c>
      <c r="R293" s="182">
        <f>Q293*H293</f>
        <v>0</v>
      </c>
      <c r="S293" s="182">
        <v>0</v>
      </c>
      <c r="T293" s="183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84" t="s">
        <v>237</v>
      </c>
      <c r="AT293" s="184" t="s">
        <v>154</v>
      </c>
      <c r="AU293" s="184" t="s">
        <v>159</v>
      </c>
      <c r="AY293" s="18" t="s">
        <v>151</v>
      </c>
      <c r="BE293" s="185">
        <f>IF(N293="základní",J293,0)</f>
        <v>0</v>
      </c>
      <c r="BF293" s="185">
        <f>IF(N293="snížená",J293,0)</f>
        <v>0</v>
      </c>
      <c r="BG293" s="185">
        <f>IF(N293="zákl. přenesená",J293,0)</f>
        <v>0</v>
      </c>
      <c r="BH293" s="185">
        <f>IF(N293="sníž. přenesená",J293,0)</f>
        <v>0</v>
      </c>
      <c r="BI293" s="185">
        <f>IF(N293="nulová",J293,0)</f>
        <v>0</v>
      </c>
      <c r="BJ293" s="18" t="s">
        <v>159</v>
      </c>
      <c r="BK293" s="185">
        <f>ROUND(I293*H293,2)</f>
        <v>0</v>
      </c>
      <c r="BL293" s="18" t="s">
        <v>237</v>
      </c>
      <c r="BM293" s="184" t="s">
        <v>563</v>
      </c>
    </row>
    <row r="294" s="2" customFormat="1" ht="24.15" customHeight="1">
      <c r="A294" s="37"/>
      <c r="B294" s="171"/>
      <c r="C294" s="202" t="s">
        <v>564</v>
      </c>
      <c r="D294" s="202" t="s">
        <v>232</v>
      </c>
      <c r="E294" s="203" t="s">
        <v>565</v>
      </c>
      <c r="F294" s="204" t="s">
        <v>566</v>
      </c>
      <c r="G294" s="205" t="s">
        <v>280</v>
      </c>
      <c r="H294" s="206">
        <v>3</v>
      </c>
      <c r="I294" s="207"/>
      <c r="J294" s="208">
        <f>ROUND(I294*H294,2)</f>
        <v>0</v>
      </c>
      <c r="K294" s="209"/>
      <c r="L294" s="210"/>
      <c r="M294" s="211" t="s">
        <v>1</v>
      </c>
      <c r="N294" s="212" t="s">
        <v>48</v>
      </c>
      <c r="O294" s="76"/>
      <c r="P294" s="182">
        <f>O294*H294</f>
        <v>0</v>
      </c>
      <c r="Q294" s="182">
        <v>0.016500000000000001</v>
      </c>
      <c r="R294" s="182">
        <f>Q294*H294</f>
        <v>0.049500000000000002</v>
      </c>
      <c r="S294" s="182">
        <v>0</v>
      </c>
      <c r="T294" s="183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4" t="s">
        <v>316</v>
      </c>
      <c r="AT294" s="184" t="s">
        <v>232</v>
      </c>
      <c r="AU294" s="184" t="s">
        <v>159</v>
      </c>
      <c r="AY294" s="18" t="s">
        <v>151</v>
      </c>
      <c r="BE294" s="185">
        <f>IF(N294="základní",J294,0)</f>
        <v>0</v>
      </c>
      <c r="BF294" s="185">
        <f>IF(N294="snížená",J294,0)</f>
        <v>0</v>
      </c>
      <c r="BG294" s="185">
        <f>IF(N294="zákl. přenesená",J294,0)</f>
        <v>0</v>
      </c>
      <c r="BH294" s="185">
        <f>IF(N294="sníž. přenesená",J294,0)</f>
        <v>0</v>
      </c>
      <c r="BI294" s="185">
        <f>IF(N294="nulová",J294,0)</f>
        <v>0</v>
      </c>
      <c r="BJ294" s="18" t="s">
        <v>159</v>
      </c>
      <c r="BK294" s="185">
        <f>ROUND(I294*H294,2)</f>
        <v>0</v>
      </c>
      <c r="BL294" s="18" t="s">
        <v>237</v>
      </c>
      <c r="BM294" s="184" t="s">
        <v>567</v>
      </c>
    </row>
    <row r="295" s="2" customFormat="1" ht="24.15" customHeight="1">
      <c r="A295" s="37"/>
      <c r="B295" s="171"/>
      <c r="C295" s="202" t="s">
        <v>568</v>
      </c>
      <c r="D295" s="202" t="s">
        <v>232</v>
      </c>
      <c r="E295" s="203" t="s">
        <v>569</v>
      </c>
      <c r="F295" s="204" t="s">
        <v>570</v>
      </c>
      <c r="G295" s="205" t="s">
        <v>280</v>
      </c>
      <c r="H295" s="206">
        <v>1</v>
      </c>
      <c r="I295" s="207"/>
      <c r="J295" s="208">
        <f>ROUND(I295*H295,2)</f>
        <v>0</v>
      </c>
      <c r="K295" s="209"/>
      <c r="L295" s="210"/>
      <c r="M295" s="211" t="s">
        <v>1</v>
      </c>
      <c r="N295" s="212" t="s">
        <v>48</v>
      </c>
      <c r="O295" s="76"/>
      <c r="P295" s="182">
        <f>O295*H295</f>
        <v>0</v>
      </c>
      <c r="Q295" s="182">
        <v>0.018499999999999999</v>
      </c>
      <c r="R295" s="182">
        <f>Q295*H295</f>
        <v>0.018499999999999999</v>
      </c>
      <c r="S295" s="182">
        <v>0</v>
      </c>
      <c r="T295" s="183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184" t="s">
        <v>316</v>
      </c>
      <c r="AT295" s="184" t="s">
        <v>232</v>
      </c>
      <c r="AU295" s="184" t="s">
        <v>159</v>
      </c>
      <c r="AY295" s="18" t="s">
        <v>151</v>
      </c>
      <c r="BE295" s="185">
        <f>IF(N295="základní",J295,0)</f>
        <v>0</v>
      </c>
      <c r="BF295" s="185">
        <f>IF(N295="snížená",J295,0)</f>
        <v>0</v>
      </c>
      <c r="BG295" s="185">
        <f>IF(N295="zákl. přenesená",J295,0)</f>
        <v>0</v>
      </c>
      <c r="BH295" s="185">
        <f>IF(N295="sníž. přenesená",J295,0)</f>
        <v>0</v>
      </c>
      <c r="BI295" s="185">
        <f>IF(N295="nulová",J295,0)</f>
        <v>0</v>
      </c>
      <c r="BJ295" s="18" t="s">
        <v>159</v>
      </c>
      <c r="BK295" s="185">
        <f>ROUND(I295*H295,2)</f>
        <v>0</v>
      </c>
      <c r="BL295" s="18" t="s">
        <v>237</v>
      </c>
      <c r="BM295" s="184" t="s">
        <v>571</v>
      </c>
    </row>
    <row r="296" s="2" customFormat="1" ht="24.15" customHeight="1">
      <c r="A296" s="37"/>
      <c r="B296" s="171"/>
      <c r="C296" s="202" t="s">
        <v>572</v>
      </c>
      <c r="D296" s="202" t="s">
        <v>232</v>
      </c>
      <c r="E296" s="203" t="s">
        <v>573</v>
      </c>
      <c r="F296" s="204" t="s">
        <v>574</v>
      </c>
      <c r="G296" s="205" t="s">
        <v>280</v>
      </c>
      <c r="H296" s="206">
        <v>2</v>
      </c>
      <c r="I296" s="207"/>
      <c r="J296" s="208">
        <f>ROUND(I296*H296,2)</f>
        <v>0</v>
      </c>
      <c r="K296" s="209"/>
      <c r="L296" s="210"/>
      <c r="M296" s="211" t="s">
        <v>1</v>
      </c>
      <c r="N296" s="212" t="s">
        <v>48</v>
      </c>
      <c r="O296" s="76"/>
      <c r="P296" s="182">
        <f>O296*H296</f>
        <v>0</v>
      </c>
      <c r="Q296" s="182">
        <v>0.021000000000000001</v>
      </c>
      <c r="R296" s="182">
        <f>Q296*H296</f>
        <v>0.042000000000000003</v>
      </c>
      <c r="S296" s="182">
        <v>0</v>
      </c>
      <c r="T296" s="183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4" t="s">
        <v>316</v>
      </c>
      <c r="AT296" s="184" t="s">
        <v>232</v>
      </c>
      <c r="AU296" s="184" t="s">
        <v>159</v>
      </c>
      <c r="AY296" s="18" t="s">
        <v>151</v>
      </c>
      <c r="BE296" s="185">
        <f>IF(N296="základní",J296,0)</f>
        <v>0</v>
      </c>
      <c r="BF296" s="185">
        <f>IF(N296="snížená",J296,0)</f>
        <v>0</v>
      </c>
      <c r="BG296" s="185">
        <f>IF(N296="zákl. přenesená",J296,0)</f>
        <v>0</v>
      </c>
      <c r="BH296" s="185">
        <f>IF(N296="sníž. přenesená",J296,0)</f>
        <v>0</v>
      </c>
      <c r="BI296" s="185">
        <f>IF(N296="nulová",J296,0)</f>
        <v>0</v>
      </c>
      <c r="BJ296" s="18" t="s">
        <v>159</v>
      </c>
      <c r="BK296" s="185">
        <f>ROUND(I296*H296,2)</f>
        <v>0</v>
      </c>
      <c r="BL296" s="18" t="s">
        <v>237</v>
      </c>
      <c r="BM296" s="184" t="s">
        <v>575</v>
      </c>
    </row>
    <row r="297" s="2" customFormat="1" ht="24.15" customHeight="1">
      <c r="A297" s="37"/>
      <c r="B297" s="171"/>
      <c r="C297" s="172" t="s">
        <v>576</v>
      </c>
      <c r="D297" s="172" t="s">
        <v>154</v>
      </c>
      <c r="E297" s="173" t="s">
        <v>577</v>
      </c>
      <c r="F297" s="174" t="s">
        <v>578</v>
      </c>
      <c r="G297" s="175" t="s">
        <v>280</v>
      </c>
      <c r="H297" s="176">
        <v>1</v>
      </c>
      <c r="I297" s="177"/>
      <c r="J297" s="178">
        <f>ROUND(I297*H297,2)</f>
        <v>0</v>
      </c>
      <c r="K297" s="179"/>
      <c r="L297" s="38"/>
      <c r="M297" s="180" t="s">
        <v>1</v>
      </c>
      <c r="N297" s="181" t="s">
        <v>48</v>
      </c>
      <c r="O297" s="76"/>
      <c r="P297" s="182">
        <f>O297*H297</f>
        <v>0</v>
      </c>
      <c r="Q297" s="182">
        <v>0</v>
      </c>
      <c r="R297" s="182">
        <f>Q297*H297</f>
        <v>0</v>
      </c>
      <c r="S297" s="182">
        <v>0</v>
      </c>
      <c r="T297" s="183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4" t="s">
        <v>237</v>
      </c>
      <c r="AT297" s="184" t="s">
        <v>154</v>
      </c>
      <c r="AU297" s="184" t="s">
        <v>159</v>
      </c>
      <c r="AY297" s="18" t="s">
        <v>151</v>
      </c>
      <c r="BE297" s="185">
        <f>IF(N297="základní",J297,0)</f>
        <v>0</v>
      </c>
      <c r="BF297" s="185">
        <f>IF(N297="snížená",J297,0)</f>
        <v>0</v>
      </c>
      <c r="BG297" s="185">
        <f>IF(N297="zákl. přenesená",J297,0)</f>
        <v>0</v>
      </c>
      <c r="BH297" s="185">
        <f>IF(N297="sníž. přenesená",J297,0)</f>
        <v>0</v>
      </c>
      <c r="BI297" s="185">
        <f>IF(N297="nulová",J297,0)</f>
        <v>0</v>
      </c>
      <c r="BJ297" s="18" t="s">
        <v>159</v>
      </c>
      <c r="BK297" s="185">
        <f>ROUND(I297*H297,2)</f>
        <v>0</v>
      </c>
      <c r="BL297" s="18" t="s">
        <v>237</v>
      </c>
      <c r="BM297" s="184" t="s">
        <v>579</v>
      </c>
    </row>
    <row r="298" s="2" customFormat="1" ht="24.15" customHeight="1">
      <c r="A298" s="37"/>
      <c r="B298" s="171"/>
      <c r="C298" s="202" t="s">
        <v>580</v>
      </c>
      <c r="D298" s="202" t="s">
        <v>232</v>
      </c>
      <c r="E298" s="203" t="s">
        <v>581</v>
      </c>
      <c r="F298" s="204" t="s">
        <v>582</v>
      </c>
      <c r="G298" s="205" t="s">
        <v>280</v>
      </c>
      <c r="H298" s="206">
        <v>1</v>
      </c>
      <c r="I298" s="207"/>
      <c r="J298" s="208">
        <f>ROUND(I298*H298,2)</f>
        <v>0</v>
      </c>
      <c r="K298" s="209"/>
      <c r="L298" s="210"/>
      <c r="M298" s="211" t="s">
        <v>1</v>
      </c>
      <c r="N298" s="212" t="s">
        <v>48</v>
      </c>
      <c r="O298" s="76"/>
      <c r="P298" s="182">
        <f>O298*H298</f>
        <v>0</v>
      </c>
      <c r="Q298" s="182">
        <v>0.018499999999999999</v>
      </c>
      <c r="R298" s="182">
        <f>Q298*H298</f>
        <v>0.018499999999999999</v>
      </c>
      <c r="S298" s="182">
        <v>0</v>
      </c>
      <c r="T298" s="183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184" t="s">
        <v>316</v>
      </c>
      <c r="AT298" s="184" t="s">
        <v>232</v>
      </c>
      <c r="AU298" s="184" t="s">
        <v>159</v>
      </c>
      <c r="AY298" s="18" t="s">
        <v>151</v>
      </c>
      <c r="BE298" s="185">
        <f>IF(N298="základní",J298,0)</f>
        <v>0</v>
      </c>
      <c r="BF298" s="185">
        <f>IF(N298="snížená",J298,0)</f>
        <v>0</v>
      </c>
      <c r="BG298" s="185">
        <f>IF(N298="zákl. přenesená",J298,0)</f>
        <v>0</v>
      </c>
      <c r="BH298" s="185">
        <f>IF(N298="sníž. přenesená",J298,0)</f>
        <v>0</v>
      </c>
      <c r="BI298" s="185">
        <f>IF(N298="nulová",J298,0)</f>
        <v>0</v>
      </c>
      <c r="BJ298" s="18" t="s">
        <v>159</v>
      </c>
      <c r="BK298" s="185">
        <f>ROUND(I298*H298,2)</f>
        <v>0</v>
      </c>
      <c r="BL298" s="18" t="s">
        <v>237</v>
      </c>
      <c r="BM298" s="184" t="s">
        <v>583</v>
      </c>
    </row>
    <row r="299" s="2" customFormat="1" ht="24.15" customHeight="1">
      <c r="A299" s="37"/>
      <c r="B299" s="171"/>
      <c r="C299" s="172" t="s">
        <v>584</v>
      </c>
      <c r="D299" s="172" t="s">
        <v>154</v>
      </c>
      <c r="E299" s="173" t="s">
        <v>585</v>
      </c>
      <c r="F299" s="174" t="s">
        <v>586</v>
      </c>
      <c r="G299" s="175" t="s">
        <v>280</v>
      </c>
      <c r="H299" s="176">
        <v>1</v>
      </c>
      <c r="I299" s="177"/>
      <c r="J299" s="178">
        <f>ROUND(I299*H299,2)</f>
        <v>0</v>
      </c>
      <c r="K299" s="179"/>
      <c r="L299" s="38"/>
      <c r="M299" s="180" t="s">
        <v>1</v>
      </c>
      <c r="N299" s="181" t="s">
        <v>48</v>
      </c>
      <c r="O299" s="76"/>
      <c r="P299" s="182">
        <f>O299*H299</f>
        <v>0</v>
      </c>
      <c r="Q299" s="182">
        <v>0</v>
      </c>
      <c r="R299" s="182">
        <f>Q299*H299</f>
        <v>0</v>
      </c>
      <c r="S299" s="182">
        <v>0</v>
      </c>
      <c r="T299" s="183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184" t="s">
        <v>237</v>
      </c>
      <c r="AT299" s="184" t="s">
        <v>154</v>
      </c>
      <c r="AU299" s="184" t="s">
        <v>159</v>
      </c>
      <c r="AY299" s="18" t="s">
        <v>151</v>
      </c>
      <c r="BE299" s="185">
        <f>IF(N299="základní",J299,0)</f>
        <v>0</v>
      </c>
      <c r="BF299" s="185">
        <f>IF(N299="snížená",J299,0)</f>
        <v>0</v>
      </c>
      <c r="BG299" s="185">
        <f>IF(N299="zákl. přenesená",J299,0)</f>
        <v>0</v>
      </c>
      <c r="BH299" s="185">
        <f>IF(N299="sníž. přenesená",J299,0)</f>
        <v>0</v>
      </c>
      <c r="BI299" s="185">
        <f>IF(N299="nulová",J299,0)</f>
        <v>0</v>
      </c>
      <c r="BJ299" s="18" t="s">
        <v>159</v>
      </c>
      <c r="BK299" s="185">
        <f>ROUND(I299*H299,2)</f>
        <v>0</v>
      </c>
      <c r="BL299" s="18" t="s">
        <v>237</v>
      </c>
      <c r="BM299" s="184" t="s">
        <v>587</v>
      </c>
    </row>
    <row r="300" s="2" customFormat="1" ht="24.15" customHeight="1">
      <c r="A300" s="37"/>
      <c r="B300" s="171"/>
      <c r="C300" s="202" t="s">
        <v>588</v>
      </c>
      <c r="D300" s="202" t="s">
        <v>232</v>
      </c>
      <c r="E300" s="203" t="s">
        <v>589</v>
      </c>
      <c r="F300" s="204" t="s">
        <v>590</v>
      </c>
      <c r="G300" s="205" t="s">
        <v>280</v>
      </c>
      <c r="H300" s="206">
        <v>1</v>
      </c>
      <c r="I300" s="207"/>
      <c r="J300" s="208">
        <f>ROUND(I300*H300,2)</f>
        <v>0</v>
      </c>
      <c r="K300" s="209"/>
      <c r="L300" s="210"/>
      <c r="M300" s="211" t="s">
        <v>1</v>
      </c>
      <c r="N300" s="212" t="s">
        <v>48</v>
      </c>
      <c r="O300" s="76"/>
      <c r="P300" s="182">
        <f>O300*H300</f>
        <v>0</v>
      </c>
      <c r="Q300" s="182">
        <v>0.041500000000000002</v>
      </c>
      <c r="R300" s="182">
        <f>Q300*H300</f>
        <v>0.041500000000000002</v>
      </c>
      <c r="S300" s="182">
        <v>0</v>
      </c>
      <c r="T300" s="183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4" t="s">
        <v>316</v>
      </c>
      <c r="AT300" s="184" t="s">
        <v>232</v>
      </c>
      <c r="AU300" s="184" t="s">
        <v>159</v>
      </c>
      <c r="AY300" s="18" t="s">
        <v>151</v>
      </c>
      <c r="BE300" s="185">
        <f>IF(N300="základní",J300,0)</f>
        <v>0</v>
      </c>
      <c r="BF300" s="185">
        <f>IF(N300="snížená",J300,0)</f>
        <v>0</v>
      </c>
      <c r="BG300" s="185">
        <f>IF(N300="zákl. přenesená",J300,0)</f>
        <v>0</v>
      </c>
      <c r="BH300" s="185">
        <f>IF(N300="sníž. přenesená",J300,0)</f>
        <v>0</v>
      </c>
      <c r="BI300" s="185">
        <f>IF(N300="nulová",J300,0)</f>
        <v>0</v>
      </c>
      <c r="BJ300" s="18" t="s">
        <v>159</v>
      </c>
      <c r="BK300" s="185">
        <f>ROUND(I300*H300,2)</f>
        <v>0</v>
      </c>
      <c r="BL300" s="18" t="s">
        <v>237</v>
      </c>
      <c r="BM300" s="184" t="s">
        <v>591</v>
      </c>
    </row>
    <row r="301" s="2" customFormat="1" ht="14.4" customHeight="1">
      <c r="A301" s="37"/>
      <c r="B301" s="171"/>
      <c r="C301" s="172" t="s">
        <v>592</v>
      </c>
      <c r="D301" s="172" t="s">
        <v>154</v>
      </c>
      <c r="E301" s="173" t="s">
        <v>593</v>
      </c>
      <c r="F301" s="174" t="s">
        <v>594</v>
      </c>
      <c r="G301" s="175" t="s">
        <v>280</v>
      </c>
      <c r="H301" s="176">
        <v>9</v>
      </c>
      <c r="I301" s="177"/>
      <c r="J301" s="178">
        <f>ROUND(I301*H301,2)</f>
        <v>0</v>
      </c>
      <c r="K301" s="179"/>
      <c r="L301" s="38"/>
      <c r="M301" s="180" t="s">
        <v>1</v>
      </c>
      <c r="N301" s="181" t="s">
        <v>48</v>
      </c>
      <c r="O301" s="76"/>
      <c r="P301" s="182">
        <f>O301*H301</f>
        <v>0</v>
      </c>
      <c r="Q301" s="182">
        <v>0</v>
      </c>
      <c r="R301" s="182">
        <f>Q301*H301</f>
        <v>0</v>
      </c>
      <c r="S301" s="182">
        <v>0</v>
      </c>
      <c r="T301" s="183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4" t="s">
        <v>237</v>
      </c>
      <c r="AT301" s="184" t="s">
        <v>154</v>
      </c>
      <c r="AU301" s="184" t="s">
        <v>159</v>
      </c>
      <c r="AY301" s="18" t="s">
        <v>151</v>
      </c>
      <c r="BE301" s="185">
        <f>IF(N301="základní",J301,0)</f>
        <v>0</v>
      </c>
      <c r="BF301" s="185">
        <f>IF(N301="snížená",J301,0)</f>
        <v>0</v>
      </c>
      <c r="BG301" s="185">
        <f>IF(N301="zákl. přenesená",J301,0)</f>
        <v>0</v>
      </c>
      <c r="BH301" s="185">
        <f>IF(N301="sníž. přenesená",J301,0)</f>
        <v>0</v>
      </c>
      <c r="BI301" s="185">
        <f>IF(N301="nulová",J301,0)</f>
        <v>0</v>
      </c>
      <c r="BJ301" s="18" t="s">
        <v>159</v>
      </c>
      <c r="BK301" s="185">
        <f>ROUND(I301*H301,2)</f>
        <v>0</v>
      </c>
      <c r="BL301" s="18" t="s">
        <v>237</v>
      </c>
      <c r="BM301" s="184" t="s">
        <v>595</v>
      </c>
    </row>
    <row r="302" s="2" customFormat="1" ht="14.4" customHeight="1">
      <c r="A302" s="37"/>
      <c r="B302" s="171"/>
      <c r="C302" s="202" t="s">
        <v>596</v>
      </c>
      <c r="D302" s="202" t="s">
        <v>232</v>
      </c>
      <c r="E302" s="203" t="s">
        <v>597</v>
      </c>
      <c r="F302" s="204" t="s">
        <v>598</v>
      </c>
      <c r="G302" s="205" t="s">
        <v>280</v>
      </c>
      <c r="H302" s="206">
        <v>7</v>
      </c>
      <c r="I302" s="207"/>
      <c r="J302" s="208">
        <f>ROUND(I302*H302,2)</f>
        <v>0</v>
      </c>
      <c r="K302" s="209"/>
      <c r="L302" s="210"/>
      <c r="M302" s="211" t="s">
        <v>1</v>
      </c>
      <c r="N302" s="212" t="s">
        <v>48</v>
      </c>
      <c r="O302" s="76"/>
      <c r="P302" s="182">
        <f>O302*H302</f>
        <v>0</v>
      </c>
      <c r="Q302" s="182">
        <v>0.0011999999999999999</v>
      </c>
      <c r="R302" s="182">
        <f>Q302*H302</f>
        <v>0.0083999999999999995</v>
      </c>
      <c r="S302" s="182">
        <v>0</v>
      </c>
      <c r="T302" s="183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184" t="s">
        <v>316</v>
      </c>
      <c r="AT302" s="184" t="s">
        <v>232</v>
      </c>
      <c r="AU302" s="184" t="s">
        <v>159</v>
      </c>
      <c r="AY302" s="18" t="s">
        <v>151</v>
      </c>
      <c r="BE302" s="185">
        <f>IF(N302="základní",J302,0)</f>
        <v>0</v>
      </c>
      <c r="BF302" s="185">
        <f>IF(N302="snížená",J302,0)</f>
        <v>0</v>
      </c>
      <c r="BG302" s="185">
        <f>IF(N302="zákl. přenesená",J302,0)</f>
        <v>0</v>
      </c>
      <c r="BH302" s="185">
        <f>IF(N302="sníž. přenesená",J302,0)</f>
        <v>0</v>
      </c>
      <c r="BI302" s="185">
        <f>IF(N302="nulová",J302,0)</f>
        <v>0</v>
      </c>
      <c r="BJ302" s="18" t="s">
        <v>159</v>
      </c>
      <c r="BK302" s="185">
        <f>ROUND(I302*H302,2)</f>
        <v>0</v>
      </c>
      <c r="BL302" s="18" t="s">
        <v>237</v>
      </c>
      <c r="BM302" s="184" t="s">
        <v>599</v>
      </c>
    </row>
    <row r="303" s="2" customFormat="1" ht="14.4" customHeight="1">
      <c r="A303" s="37"/>
      <c r="B303" s="171"/>
      <c r="C303" s="202" t="s">
        <v>600</v>
      </c>
      <c r="D303" s="202" t="s">
        <v>232</v>
      </c>
      <c r="E303" s="203" t="s">
        <v>601</v>
      </c>
      <c r="F303" s="204" t="s">
        <v>602</v>
      </c>
      <c r="G303" s="205" t="s">
        <v>280</v>
      </c>
      <c r="H303" s="206">
        <v>2</v>
      </c>
      <c r="I303" s="207"/>
      <c r="J303" s="208">
        <f>ROUND(I303*H303,2)</f>
        <v>0</v>
      </c>
      <c r="K303" s="209"/>
      <c r="L303" s="210"/>
      <c r="M303" s="211" t="s">
        <v>1</v>
      </c>
      <c r="N303" s="212" t="s">
        <v>48</v>
      </c>
      <c r="O303" s="76"/>
      <c r="P303" s="182">
        <f>O303*H303</f>
        <v>0</v>
      </c>
      <c r="Q303" s="182">
        <v>0.0020999999999999999</v>
      </c>
      <c r="R303" s="182">
        <f>Q303*H303</f>
        <v>0.0041999999999999997</v>
      </c>
      <c r="S303" s="182">
        <v>0</v>
      </c>
      <c r="T303" s="183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4" t="s">
        <v>316</v>
      </c>
      <c r="AT303" s="184" t="s">
        <v>232</v>
      </c>
      <c r="AU303" s="184" t="s">
        <v>159</v>
      </c>
      <c r="AY303" s="18" t="s">
        <v>151</v>
      </c>
      <c r="BE303" s="185">
        <f>IF(N303="základní",J303,0)</f>
        <v>0</v>
      </c>
      <c r="BF303" s="185">
        <f>IF(N303="snížená",J303,0)</f>
        <v>0</v>
      </c>
      <c r="BG303" s="185">
        <f>IF(N303="zákl. přenesená",J303,0)</f>
        <v>0</v>
      </c>
      <c r="BH303" s="185">
        <f>IF(N303="sníž. přenesená",J303,0)</f>
        <v>0</v>
      </c>
      <c r="BI303" s="185">
        <f>IF(N303="nulová",J303,0)</f>
        <v>0</v>
      </c>
      <c r="BJ303" s="18" t="s">
        <v>159</v>
      </c>
      <c r="BK303" s="185">
        <f>ROUND(I303*H303,2)</f>
        <v>0</v>
      </c>
      <c r="BL303" s="18" t="s">
        <v>237</v>
      </c>
      <c r="BM303" s="184" t="s">
        <v>603</v>
      </c>
    </row>
    <row r="304" s="2" customFormat="1" ht="14.4" customHeight="1">
      <c r="A304" s="37"/>
      <c r="B304" s="171"/>
      <c r="C304" s="202" t="s">
        <v>604</v>
      </c>
      <c r="D304" s="202" t="s">
        <v>232</v>
      </c>
      <c r="E304" s="203" t="s">
        <v>605</v>
      </c>
      <c r="F304" s="204" t="s">
        <v>606</v>
      </c>
      <c r="G304" s="205" t="s">
        <v>280</v>
      </c>
      <c r="H304" s="206">
        <v>6</v>
      </c>
      <c r="I304" s="207"/>
      <c r="J304" s="208">
        <f>ROUND(I304*H304,2)</f>
        <v>0</v>
      </c>
      <c r="K304" s="209"/>
      <c r="L304" s="210"/>
      <c r="M304" s="211" t="s">
        <v>1</v>
      </c>
      <c r="N304" s="212" t="s">
        <v>48</v>
      </c>
      <c r="O304" s="76"/>
      <c r="P304" s="182">
        <f>O304*H304</f>
        <v>0</v>
      </c>
      <c r="Q304" s="182">
        <v>0.00040000000000000002</v>
      </c>
      <c r="R304" s="182">
        <f>Q304*H304</f>
        <v>0.0024000000000000002</v>
      </c>
      <c r="S304" s="182">
        <v>0</v>
      </c>
      <c r="T304" s="183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4" t="s">
        <v>316</v>
      </c>
      <c r="AT304" s="184" t="s">
        <v>232</v>
      </c>
      <c r="AU304" s="184" t="s">
        <v>159</v>
      </c>
      <c r="AY304" s="18" t="s">
        <v>151</v>
      </c>
      <c r="BE304" s="185">
        <f>IF(N304="základní",J304,0)</f>
        <v>0</v>
      </c>
      <c r="BF304" s="185">
        <f>IF(N304="snížená",J304,0)</f>
        <v>0</v>
      </c>
      <c r="BG304" s="185">
        <f>IF(N304="zákl. přenesená",J304,0)</f>
        <v>0</v>
      </c>
      <c r="BH304" s="185">
        <f>IF(N304="sníž. přenesená",J304,0)</f>
        <v>0</v>
      </c>
      <c r="BI304" s="185">
        <f>IF(N304="nulová",J304,0)</f>
        <v>0</v>
      </c>
      <c r="BJ304" s="18" t="s">
        <v>159</v>
      </c>
      <c r="BK304" s="185">
        <f>ROUND(I304*H304,2)</f>
        <v>0</v>
      </c>
      <c r="BL304" s="18" t="s">
        <v>237</v>
      </c>
      <c r="BM304" s="184" t="s">
        <v>607</v>
      </c>
    </row>
    <row r="305" s="2" customFormat="1" ht="14.4" customHeight="1">
      <c r="A305" s="37"/>
      <c r="B305" s="171"/>
      <c r="C305" s="202" t="s">
        <v>608</v>
      </c>
      <c r="D305" s="202" t="s">
        <v>232</v>
      </c>
      <c r="E305" s="203" t="s">
        <v>609</v>
      </c>
      <c r="F305" s="204" t="s">
        <v>610</v>
      </c>
      <c r="G305" s="205" t="s">
        <v>280</v>
      </c>
      <c r="H305" s="206">
        <v>3</v>
      </c>
      <c r="I305" s="207"/>
      <c r="J305" s="208">
        <f>ROUND(I305*H305,2)</f>
        <v>0</v>
      </c>
      <c r="K305" s="209"/>
      <c r="L305" s="210"/>
      <c r="M305" s="211" t="s">
        <v>1</v>
      </c>
      <c r="N305" s="212" t="s">
        <v>48</v>
      </c>
      <c r="O305" s="76"/>
      <c r="P305" s="182">
        <f>O305*H305</f>
        <v>0</v>
      </c>
      <c r="Q305" s="182">
        <v>0.00014999999999999999</v>
      </c>
      <c r="R305" s="182">
        <f>Q305*H305</f>
        <v>0.00044999999999999999</v>
      </c>
      <c r="S305" s="182">
        <v>0</v>
      </c>
      <c r="T305" s="183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4" t="s">
        <v>316</v>
      </c>
      <c r="AT305" s="184" t="s">
        <v>232</v>
      </c>
      <c r="AU305" s="184" t="s">
        <v>159</v>
      </c>
      <c r="AY305" s="18" t="s">
        <v>151</v>
      </c>
      <c r="BE305" s="185">
        <f>IF(N305="základní",J305,0)</f>
        <v>0</v>
      </c>
      <c r="BF305" s="185">
        <f>IF(N305="snížená",J305,0)</f>
        <v>0</v>
      </c>
      <c r="BG305" s="185">
        <f>IF(N305="zákl. přenesená",J305,0)</f>
        <v>0</v>
      </c>
      <c r="BH305" s="185">
        <f>IF(N305="sníž. přenesená",J305,0)</f>
        <v>0</v>
      </c>
      <c r="BI305" s="185">
        <f>IF(N305="nulová",J305,0)</f>
        <v>0</v>
      </c>
      <c r="BJ305" s="18" t="s">
        <v>159</v>
      </c>
      <c r="BK305" s="185">
        <f>ROUND(I305*H305,2)</f>
        <v>0</v>
      </c>
      <c r="BL305" s="18" t="s">
        <v>237</v>
      </c>
      <c r="BM305" s="184" t="s">
        <v>611</v>
      </c>
    </row>
    <row r="306" s="2" customFormat="1" ht="24.15" customHeight="1">
      <c r="A306" s="37"/>
      <c r="B306" s="171"/>
      <c r="C306" s="172" t="s">
        <v>612</v>
      </c>
      <c r="D306" s="172" t="s">
        <v>154</v>
      </c>
      <c r="E306" s="173" t="s">
        <v>613</v>
      </c>
      <c r="F306" s="174" t="s">
        <v>614</v>
      </c>
      <c r="G306" s="175" t="s">
        <v>280</v>
      </c>
      <c r="H306" s="176">
        <v>2</v>
      </c>
      <c r="I306" s="177"/>
      <c r="J306" s="178">
        <f>ROUND(I306*H306,2)</f>
        <v>0</v>
      </c>
      <c r="K306" s="179"/>
      <c r="L306" s="38"/>
      <c r="M306" s="180" t="s">
        <v>1</v>
      </c>
      <c r="N306" s="181" t="s">
        <v>48</v>
      </c>
      <c r="O306" s="76"/>
      <c r="P306" s="182">
        <f>O306*H306</f>
        <v>0</v>
      </c>
      <c r="Q306" s="182">
        <v>0</v>
      </c>
      <c r="R306" s="182">
        <f>Q306*H306</f>
        <v>0</v>
      </c>
      <c r="S306" s="182">
        <v>0</v>
      </c>
      <c r="T306" s="183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184" t="s">
        <v>237</v>
      </c>
      <c r="AT306" s="184" t="s">
        <v>154</v>
      </c>
      <c r="AU306" s="184" t="s">
        <v>159</v>
      </c>
      <c r="AY306" s="18" t="s">
        <v>151</v>
      </c>
      <c r="BE306" s="185">
        <f>IF(N306="základní",J306,0)</f>
        <v>0</v>
      </c>
      <c r="BF306" s="185">
        <f>IF(N306="snížená",J306,0)</f>
        <v>0</v>
      </c>
      <c r="BG306" s="185">
        <f>IF(N306="zákl. přenesená",J306,0)</f>
        <v>0</v>
      </c>
      <c r="BH306" s="185">
        <f>IF(N306="sníž. přenesená",J306,0)</f>
        <v>0</v>
      </c>
      <c r="BI306" s="185">
        <f>IF(N306="nulová",J306,0)</f>
        <v>0</v>
      </c>
      <c r="BJ306" s="18" t="s">
        <v>159</v>
      </c>
      <c r="BK306" s="185">
        <f>ROUND(I306*H306,2)</f>
        <v>0</v>
      </c>
      <c r="BL306" s="18" t="s">
        <v>237</v>
      </c>
      <c r="BM306" s="184" t="s">
        <v>615</v>
      </c>
    </row>
    <row r="307" s="2" customFormat="1" ht="14.4" customHeight="1">
      <c r="A307" s="37"/>
      <c r="B307" s="171"/>
      <c r="C307" s="202" t="s">
        <v>616</v>
      </c>
      <c r="D307" s="202" t="s">
        <v>232</v>
      </c>
      <c r="E307" s="203" t="s">
        <v>617</v>
      </c>
      <c r="F307" s="204" t="s">
        <v>618</v>
      </c>
      <c r="G307" s="205" t="s">
        <v>280</v>
      </c>
      <c r="H307" s="206">
        <v>2</v>
      </c>
      <c r="I307" s="207"/>
      <c r="J307" s="208">
        <f>ROUND(I307*H307,2)</f>
        <v>0</v>
      </c>
      <c r="K307" s="209"/>
      <c r="L307" s="210"/>
      <c r="M307" s="211" t="s">
        <v>1</v>
      </c>
      <c r="N307" s="212" t="s">
        <v>48</v>
      </c>
      <c r="O307" s="76"/>
      <c r="P307" s="182">
        <f>O307*H307</f>
        <v>0</v>
      </c>
      <c r="Q307" s="182">
        <v>0</v>
      </c>
      <c r="R307" s="182">
        <f>Q307*H307</f>
        <v>0</v>
      </c>
      <c r="S307" s="182">
        <v>0</v>
      </c>
      <c r="T307" s="183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4" t="s">
        <v>316</v>
      </c>
      <c r="AT307" s="184" t="s">
        <v>232</v>
      </c>
      <c r="AU307" s="184" t="s">
        <v>159</v>
      </c>
      <c r="AY307" s="18" t="s">
        <v>151</v>
      </c>
      <c r="BE307" s="185">
        <f>IF(N307="základní",J307,0)</f>
        <v>0</v>
      </c>
      <c r="BF307" s="185">
        <f>IF(N307="snížená",J307,0)</f>
        <v>0</v>
      </c>
      <c r="BG307" s="185">
        <f>IF(N307="zákl. přenesená",J307,0)</f>
        <v>0</v>
      </c>
      <c r="BH307" s="185">
        <f>IF(N307="sníž. přenesená",J307,0)</f>
        <v>0</v>
      </c>
      <c r="BI307" s="185">
        <f>IF(N307="nulová",J307,0)</f>
        <v>0</v>
      </c>
      <c r="BJ307" s="18" t="s">
        <v>159</v>
      </c>
      <c r="BK307" s="185">
        <f>ROUND(I307*H307,2)</f>
        <v>0</v>
      </c>
      <c r="BL307" s="18" t="s">
        <v>237</v>
      </c>
      <c r="BM307" s="184" t="s">
        <v>619</v>
      </c>
    </row>
    <row r="308" s="2" customFormat="1" ht="24.15" customHeight="1">
      <c r="A308" s="37"/>
      <c r="B308" s="171"/>
      <c r="C308" s="172" t="s">
        <v>620</v>
      </c>
      <c r="D308" s="172" t="s">
        <v>154</v>
      </c>
      <c r="E308" s="173" t="s">
        <v>621</v>
      </c>
      <c r="F308" s="174" t="s">
        <v>622</v>
      </c>
      <c r="G308" s="175" t="s">
        <v>280</v>
      </c>
      <c r="H308" s="176">
        <v>5</v>
      </c>
      <c r="I308" s="177"/>
      <c r="J308" s="178">
        <f>ROUND(I308*H308,2)</f>
        <v>0</v>
      </c>
      <c r="K308" s="179"/>
      <c r="L308" s="38"/>
      <c r="M308" s="180" t="s">
        <v>1</v>
      </c>
      <c r="N308" s="181" t="s">
        <v>48</v>
      </c>
      <c r="O308" s="76"/>
      <c r="P308" s="182">
        <f>O308*H308</f>
        <v>0</v>
      </c>
      <c r="Q308" s="182">
        <v>0.00046999999999999999</v>
      </c>
      <c r="R308" s="182">
        <f>Q308*H308</f>
        <v>0.0023500000000000001</v>
      </c>
      <c r="S308" s="182">
        <v>0</v>
      </c>
      <c r="T308" s="183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4" t="s">
        <v>237</v>
      </c>
      <c r="AT308" s="184" t="s">
        <v>154</v>
      </c>
      <c r="AU308" s="184" t="s">
        <v>159</v>
      </c>
      <c r="AY308" s="18" t="s">
        <v>151</v>
      </c>
      <c r="BE308" s="185">
        <f>IF(N308="základní",J308,0)</f>
        <v>0</v>
      </c>
      <c r="BF308" s="185">
        <f>IF(N308="snížená",J308,0)</f>
        <v>0</v>
      </c>
      <c r="BG308" s="185">
        <f>IF(N308="zákl. přenesená",J308,0)</f>
        <v>0</v>
      </c>
      <c r="BH308" s="185">
        <f>IF(N308="sníž. přenesená",J308,0)</f>
        <v>0</v>
      </c>
      <c r="BI308" s="185">
        <f>IF(N308="nulová",J308,0)</f>
        <v>0</v>
      </c>
      <c r="BJ308" s="18" t="s">
        <v>159</v>
      </c>
      <c r="BK308" s="185">
        <f>ROUND(I308*H308,2)</f>
        <v>0</v>
      </c>
      <c r="BL308" s="18" t="s">
        <v>237</v>
      </c>
      <c r="BM308" s="184" t="s">
        <v>623</v>
      </c>
    </row>
    <row r="309" s="2" customFormat="1" ht="37.8" customHeight="1">
      <c r="A309" s="37"/>
      <c r="B309" s="171"/>
      <c r="C309" s="202" t="s">
        <v>624</v>
      </c>
      <c r="D309" s="202" t="s">
        <v>232</v>
      </c>
      <c r="E309" s="203" t="s">
        <v>625</v>
      </c>
      <c r="F309" s="204" t="s">
        <v>626</v>
      </c>
      <c r="G309" s="205" t="s">
        <v>280</v>
      </c>
      <c r="H309" s="206">
        <v>5</v>
      </c>
      <c r="I309" s="207"/>
      <c r="J309" s="208">
        <f>ROUND(I309*H309,2)</f>
        <v>0</v>
      </c>
      <c r="K309" s="209"/>
      <c r="L309" s="210"/>
      <c r="M309" s="211" t="s">
        <v>1</v>
      </c>
      <c r="N309" s="212" t="s">
        <v>48</v>
      </c>
      <c r="O309" s="76"/>
      <c r="P309" s="182">
        <f>O309*H309</f>
        <v>0</v>
      </c>
      <c r="Q309" s="182">
        <v>0.016</v>
      </c>
      <c r="R309" s="182">
        <f>Q309*H309</f>
        <v>0.080000000000000002</v>
      </c>
      <c r="S309" s="182">
        <v>0</v>
      </c>
      <c r="T309" s="183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184" t="s">
        <v>316</v>
      </c>
      <c r="AT309" s="184" t="s">
        <v>232</v>
      </c>
      <c r="AU309" s="184" t="s">
        <v>159</v>
      </c>
      <c r="AY309" s="18" t="s">
        <v>151</v>
      </c>
      <c r="BE309" s="185">
        <f>IF(N309="základní",J309,0)</f>
        <v>0</v>
      </c>
      <c r="BF309" s="185">
        <f>IF(N309="snížená",J309,0)</f>
        <v>0</v>
      </c>
      <c r="BG309" s="185">
        <f>IF(N309="zákl. přenesená",J309,0)</f>
        <v>0</v>
      </c>
      <c r="BH309" s="185">
        <f>IF(N309="sníž. přenesená",J309,0)</f>
        <v>0</v>
      </c>
      <c r="BI309" s="185">
        <f>IF(N309="nulová",J309,0)</f>
        <v>0</v>
      </c>
      <c r="BJ309" s="18" t="s">
        <v>159</v>
      </c>
      <c r="BK309" s="185">
        <f>ROUND(I309*H309,2)</f>
        <v>0</v>
      </c>
      <c r="BL309" s="18" t="s">
        <v>237</v>
      </c>
      <c r="BM309" s="184" t="s">
        <v>627</v>
      </c>
    </row>
    <row r="310" s="2" customFormat="1" ht="24.15" customHeight="1">
      <c r="A310" s="37"/>
      <c r="B310" s="171"/>
      <c r="C310" s="172" t="s">
        <v>628</v>
      </c>
      <c r="D310" s="172" t="s">
        <v>154</v>
      </c>
      <c r="E310" s="173" t="s">
        <v>629</v>
      </c>
      <c r="F310" s="174" t="s">
        <v>630</v>
      </c>
      <c r="G310" s="175" t="s">
        <v>280</v>
      </c>
      <c r="H310" s="176">
        <v>2</v>
      </c>
      <c r="I310" s="177"/>
      <c r="J310" s="178">
        <f>ROUND(I310*H310,2)</f>
        <v>0</v>
      </c>
      <c r="K310" s="179"/>
      <c r="L310" s="38"/>
      <c r="M310" s="180" t="s">
        <v>1</v>
      </c>
      <c r="N310" s="181" t="s">
        <v>48</v>
      </c>
      <c r="O310" s="76"/>
      <c r="P310" s="182">
        <f>O310*H310</f>
        <v>0</v>
      </c>
      <c r="Q310" s="182">
        <v>0.00048000000000000001</v>
      </c>
      <c r="R310" s="182">
        <f>Q310*H310</f>
        <v>0.00096000000000000002</v>
      </c>
      <c r="S310" s="182">
        <v>0</v>
      </c>
      <c r="T310" s="183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184" t="s">
        <v>237</v>
      </c>
      <c r="AT310" s="184" t="s">
        <v>154</v>
      </c>
      <c r="AU310" s="184" t="s">
        <v>159</v>
      </c>
      <c r="AY310" s="18" t="s">
        <v>151</v>
      </c>
      <c r="BE310" s="185">
        <f>IF(N310="základní",J310,0)</f>
        <v>0</v>
      </c>
      <c r="BF310" s="185">
        <f>IF(N310="snížená",J310,0)</f>
        <v>0</v>
      </c>
      <c r="BG310" s="185">
        <f>IF(N310="zákl. přenesená",J310,0)</f>
        <v>0</v>
      </c>
      <c r="BH310" s="185">
        <f>IF(N310="sníž. přenesená",J310,0)</f>
        <v>0</v>
      </c>
      <c r="BI310" s="185">
        <f>IF(N310="nulová",J310,0)</f>
        <v>0</v>
      </c>
      <c r="BJ310" s="18" t="s">
        <v>159</v>
      </c>
      <c r="BK310" s="185">
        <f>ROUND(I310*H310,2)</f>
        <v>0</v>
      </c>
      <c r="BL310" s="18" t="s">
        <v>237</v>
      </c>
      <c r="BM310" s="184" t="s">
        <v>631</v>
      </c>
    </row>
    <row r="311" s="2" customFormat="1" ht="37.8" customHeight="1">
      <c r="A311" s="37"/>
      <c r="B311" s="171"/>
      <c r="C311" s="202" t="s">
        <v>27</v>
      </c>
      <c r="D311" s="202" t="s">
        <v>232</v>
      </c>
      <c r="E311" s="203" t="s">
        <v>632</v>
      </c>
      <c r="F311" s="204" t="s">
        <v>633</v>
      </c>
      <c r="G311" s="205" t="s">
        <v>280</v>
      </c>
      <c r="H311" s="206">
        <v>2</v>
      </c>
      <c r="I311" s="207"/>
      <c r="J311" s="208">
        <f>ROUND(I311*H311,2)</f>
        <v>0</v>
      </c>
      <c r="K311" s="209"/>
      <c r="L311" s="210"/>
      <c r="M311" s="211" t="s">
        <v>1</v>
      </c>
      <c r="N311" s="212" t="s">
        <v>48</v>
      </c>
      <c r="O311" s="76"/>
      <c r="P311" s="182">
        <f>O311*H311</f>
        <v>0</v>
      </c>
      <c r="Q311" s="182">
        <v>0.035000000000000003</v>
      </c>
      <c r="R311" s="182">
        <f>Q311*H311</f>
        <v>0.070000000000000007</v>
      </c>
      <c r="S311" s="182">
        <v>0</v>
      </c>
      <c r="T311" s="183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184" t="s">
        <v>316</v>
      </c>
      <c r="AT311" s="184" t="s">
        <v>232</v>
      </c>
      <c r="AU311" s="184" t="s">
        <v>159</v>
      </c>
      <c r="AY311" s="18" t="s">
        <v>151</v>
      </c>
      <c r="BE311" s="185">
        <f>IF(N311="základní",J311,0)</f>
        <v>0</v>
      </c>
      <c r="BF311" s="185">
        <f>IF(N311="snížená",J311,0)</f>
        <v>0</v>
      </c>
      <c r="BG311" s="185">
        <f>IF(N311="zákl. přenesená",J311,0)</f>
        <v>0</v>
      </c>
      <c r="BH311" s="185">
        <f>IF(N311="sníž. přenesená",J311,0)</f>
        <v>0</v>
      </c>
      <c r="BI311" s="185">
        <f>IF(N311="nulová",J311,0)</f>
        <v>0</v>
      </c>
      <c r="BJ311" s="18" t="s">
        <v>159</v>
      </c>
      <c r="BK311" s="185">
        <f>ROUND(I311*H311,2)</f>
        <v>0</v>
      </c>
      <c r="BL311" s="18" t="s">
        <v>237</v>
      </c>
      <c r="BM311" s="184" t="s">
        <v>634</v>
      </c>
    </row>
    <row r="312" s="2" customFormat="1" ht="24.15" customHeight="1">
      <c r="A312" s="37"/>
      <c r="B312" s="171"/>
      <c r="C312" s="172" t="s">
        <v>635</v>
      </c>
      <c r="D312" s="172" t="s">
        <v>154</v>
      </c>
      <c r="E312" s="173" t="s">
        <v>636</v>
      </c>
      <c r="F312" s="174" t="s">
        <v>637</v>
      </c>
      <c r="G312" s="175" t="s">
        <v>280</v>
      </c>
      <c r="H312" s="176">
        <v>1</v>
      </c>
      <c r="I312" s="177"/>
      <c r="J312" s="178">
        <f>ROUND(I312*H312,2)</f>
        <v>0</v>
      </c>
      <c r="K312" s="179"/>
      <c r="L312" s="38"/>
      <c r="M312" s="180" t="s">
        <v>1</v>
      </c>
      <c r="N312" s="181" t="s">
        <v>48</v>
      </c>
      <c r="O312" s="76"/>
      <c r="P312" s="182">
        <f>O312*H312</f>
        <v>0</v>
      </c>
      <c r="Q312" s="182">
        <v>0.00046999999999999999</v>
      </c>
      <c r="R312" s="182">
        <f>Q312*H312</f>
        <v>0.00046999999999999999</v>
      </c>
      <c r="S312" s="182">
        <v>0</v>
      </c>
      <c r="T312" s="183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4" t="s">
        <v>237</v>
      </c>
      <c r="AT312" s="184" t="s">
        <v>154</v>
      </c>
      <c r="AU312" s="184" t="s">
        <v>159</v>
      </c>
      <c r="AY312" s="18" t="s">
        <v>151</v>
      </c>
      <c r="BE312" s="185">
        <f>IF(N312="základní",J312,0)</f>
        <v>0</v>
      </c>
      <c r="BF312" s="185">
        <f>IF(N312="snížená",J312,0)</f>
        <v>0</v>
      </c>
      <c r="BG312" s="185">
        <f>IF(N312="zákl. přenesená",J312,0)</f>
        <v>0</v>
      </c>
      <c r="BH312" s="185">
        <f>IF(N312="sníž. přenesená",J312,0)</f>
        <v>0</v>
      </c>
      <c r="BI312" s="185">
        <f>IF(N312="nulová",J312,0)</f>
        <v>0</v>
      </c>
      <c r="BJ312" s="18" t="s">
        <v>159</v>
      </c>
      <c r="BK312" s="185">
        <f>ROUND(I312*H312,2)</f>
        <v>0</v>
      </c>
      <c r="BL312" s="18" t="s">
        <v>237</v>
      </c>
      <c r="BM312" s="184" t="s">
        <v>638</v>
      </c>
    </row>
    <row r="313" s="2" customFormat="1" ht="37.8" customHeight="1">
      <c r="A313" s="37"/>
      <c r="B313" s="171"/>
      <c r="C313" s="202" t="s">
        <v>639</v>
      </c>
      <c r="D313" s="202" t="s">
        <v>232</v>
      </c>
      <c r="E313" s="203" t="s">
        <v>640</v>
      </c>
      <c r="F313" s="204" t="s">
        <v>641</v>
      </c>
      <c r="G313" s="205" t="s">
        <v>280</v>
      </c>
      <c r="H313" s="206">
        <v>1</v>
      </c>
      <c r="I313" s="207"/>
      <c r="J313" s="208">
        <f>ROUND(I313*H313,2)</f>
        <v>0</v>
      </c>
      <c r="K313" s="209"/>
      <c r="L313" s="210"/>
      <c r="M313" s="211" t="s">
        <v>1</v>
      </c>
      <c r="N313" s="212" t="s">
        <v>48</v>
      </c>
      <c r="O313" s="76"/>
      <c r="P313" s="182">
        <f>O313*H313</f>
        <v>0</v>
      </c>
      <c r="Q313" s="182">
        <v>0.017999999999999999</v>
      </c>
      <c r="R313" s="182">
        <f>Q313*H313</f>
        <v>0.017999999999999999</v>
      </c>
      <c r="S313" s="182">
        <v>0</v>
      </c>
      <c r="T313" s="183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184" t="s">
        <v>316</v>
      </c>
      <c r="AT313" s="184" t="s">
        <v>232</v>
      </c>
      <c r="AU313" s="184" t="s">
        <v>159</v>
      </c>
      <c r="AY313" s="18" t="s">
        <v>151</v>
      </c>
      <c r="BE313" s="185">
        <f>IF(N313="základní",J313,0)</f>
        <v>0</v>
      </c>
      <c r="BF313" s="185">
        <f>IF(N313="snížená",J313,0)</f>
        <v>0</v>
      </c>
      <c r="BG313" s="185">
        <f>IF(N313="zákl. přenesená",J313,0)</f>
        <v>0</v>
      </c>
      <c r="BH313" s="185">
        <f>IF(N313="sníž. přenesená",J313,0)</f>
        <v>0</v>
      </c>
      <c r="BI313" s="185">
        <f>IF(N313="nulová",J313,0)</f>
        <v>0</v>
      </c>
      <c r="BJ313" s="18" t="s">
        <v>159</v>
      </c>
      <c r="BK313" s="185">
        <f>ROUND(I313*H313,2)</f>
        <v>0</v>
      </c>
      <c r="BL313" s="18" t="s">
        <v>237</v>
      </c>
      <c r="BM313" s="184" t="s">
        <v>642</v>
      </c>
    </row>
    <row r="314" s="2" customFormat="1" ht="24.15" customHeight="1">
      <c r="A314" s="37"/>
      <c r="B314" s="171"/>
      <c r="C314" s="172" t="s">
        <v>643</v>
      </c>
      <c r="D314" s="172" t="s">
        <v>154</v>
      </c>
      <c r="E314" s="173" t="s">
        <v>644</v>
      </c>
      <c r="F314" s="174" t="s">
        <v>645</v>
      </c>
      <c r="G314" s="175" t="s">
        <v>280</v>
      </c>
      <c r="H314" s="176">
        <v>5</v>
      </c>
      <c r="I314" s="177"/>
      <c r="J314" s="178">
        <f>ROUND(I314*H314,2)</f>
        <v>0</v>
      </c>
      <c r="K314" s="179"/>
      <c r="L314" s="38"/>
      <c r="M314" s="180" t="s">
        <v>1</v>
      </c>
      <c r="N314" s="181" t="s">
        <v>48</v>
      </c>
      <c r="O314" s="76"/>
      <c r="P314" s="182">
        <f>O314*H314</f>
        <v>0</v>
      </c>
      <c r="Q314" s="182">
        <v>0</v>
      </c>
      <c r="R314" s="182">
        <f>Q314*H314</f>
        <v>0</v>
      </c>
      <c r="S314" s="182">
        <v>0.024</v>
      </c>
      <c r="T314" s="183">
        <f>S314*H314</f>
        <v>0.12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84" t="s">
        <v>237</v>
      </c>
      <c r="AT314" s="184" t="s">
        <v>154</v>
      </c>
      <c r="AU314" s="184" t="s">
        <v>159</v>
      </c>
      <c r="AY314" s="18" t="s">
        <v>151</v>
      </c>
      <c r="BE314" s="185">
        <f>IF(N314="základní",J314,0)</f>
        <v>0</v>
      </c>
      <c r="BF314" s="185">
        <f>IF(N314="snížená",J314,0)</f>
        <v>0</v>
      </c>
      <c r="BG314" s="185">
        <f>IF(N314="zákl. přenesená",J314,0)</f>
        <v>0</v>
      </c>
      <c r="BH314" s="185">
        <f>IF(N314="sníž. přenesená",J314,0)</f>
        <v>0</v>
      </c>
      <c r="BI314" s="185">
        <f>IF(N314="nulová",J314,0)</f>
        <v>0</v>
      </c>
      <c r="BJ314" s="18" t="s">
        <v>159</v>
      </c>
      <c r="BK314" s="185">
        <f>ROUND(I314*H314,2)</f>
        <v>0</v>
      </c>
      <c r="BL314" s="18" t="s">
        <v>237</v>
      </c>
      <c r="BM314" s="184" t="s">
        <v>646</v>
      </c>
    </row>
    <row r="315" s="2" customFormat="1" ht="24.15" customHeight="1">
      <c r="A315" s="37"/>
      <c r="B315" s="171"/>
      <c r="C315" s="172" t="s">
        <v>647</v>
      </c>
      <c r="D315" s="172" t="s">
        <v>154</v>
      </c>
      <c r="E315" s="173" t="s">
        <v>648</v>
      </c>
      <c r="F315" s="174" t="s">
        <v>649</v>
      </c>
      <c r="G315" s="175" t="s">
        <v>280</v>
      </c>
      <c r="H315" s="176">
        <v>5</v>
      </c>
      <c r="I315" s="177"/>
      <c r="J315" s="178">
        <f>ROUND(I315*H315,2)</f>
        <v>0</v>
      </c>
      <c r="K315" s="179"/>
      <c r="L315" s="38"/>
      <c r="M315" s="180" t="s">
        <v>1</v>
      </c>
      <c r="N315" s="181" t="s">
        <v>48</v>
      </c>
      <c r="O315" s="76"/>
      <c r="P315" s="182">
        <f>O315*H315</f>
        <v>0</v>
      </c>
      <c r="Q315" s="182">
        <v>0</v>
      </c>
      <c r="R315" s="182">
        <f>Q315*H315</f>
        <v>0</v>
      </c>
      <c r="S315" s="182">
        <v>0</v>
      </c>
      <c r="T315" s="183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4" t="s">
        <v>237</v>
      </c>
      <c r="AT315" s="184" t="s">
        <v>154</v>
      </c>
      <c r="AU315" s="184" t="s">
        <v>159</v>
      </c>
      <c r="AY315" s="18" t="s">
        <v>151</v>
      </c>
      <c r="BE315" s="185">
        <f>IF(N315="základní",J315,0)</f>
        <v>0</v>
      </c>
      <c r="BF315" s="185">
        <f>IF(N315="snížená",J315,0)</f>
        <v>0</v>
      </c>
      <c r="BG315" s="185">
        <f>IF(N315="zákl. přenesená",J315,0)</f>
        <v>0</v>
      </c>
      <c r="BH315" s="185">
        <f>IF(N315="sníž. přenesená",J315,0)</f>
        <v>0</v>
      </c>
      <c r="BI315" s="185">
        <f>IF(N315="nulová",J315,0)</f>
        <v>0</v>
      </c>
      <c r="BJ315" s="18" t="s">
        <v>159</v>
      </c>
      <c r="BK315" s="185">
        <f>ROUND(I315*H315,2)</f>
        <v>0</v>
      </c>
      <c r="BL315" s="18" t="s">
        <v>237</v>
      </c>
      <c r="BM315" s="184" t="s">
        <v>650</v>
      </c>
    </row>
    <row r="316" s="2" customFormat="1" ht="14.4" customHeight="1">
      <c r="A316" s="37"/>
      <c r="B316" s="171"/>
      <c r="C316" s="202" t="s">
        <v>651</v>
      </c>
      <c r="D316" s="202" t="s">
        <v>232</v>
      </c>
      <c r="E316" s="203" t="s">
        <v>652</v>
      </c>
      <c r="F316" s="204" t="s">
        <v>653</v>
      </c>
      <c r="G316" s="205" t="s">
        <v>280</v>
      </c>
      <c r="H316" s="206">
        <v>5</v>
      </c>
      <c r="I316" s="207"/>
      <c r="J316" s="208">
        <f>ROUND(I316*H316,2)</f>
        <v>0</v>
      </c>
      <c r="K316" s="209"/>
      <c r="L316" s="210"/>
      <c r="M316" s="211" t="s">
        <v>1</v>
      </c>
      <c r="N316" s="212" t="s">
        <v>48</v>
      </c>
      <c r="O316" s="76"/>
      <c r="P316" s="182">
        <f>O316*H316</f>
        <v>0</v>
      </c>
      <c r="Q316" s="182">
        <v>0</v>
      </c>
      <c r="R316" s="182">
        <f>Q316*H316</f>
        <v>0</v>
      </c>
      <c r="S316" s="182">
        <v>0</v>
      </c>
      <c r="T316" s="183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4" t="s">
        <v>316</v>
      </c>
      <c r="AT316" s="184" t="s">
        <v>232</v>
      </c>
      <c r="AU316" s="184" t="s">
        <v>159</v>
      </c>
      <c r="AY316" s="18" t="s">
        <v>151</v>
      </c>
      <c r="BE316" s="185">
        <f>IF(N316="základní",J316,0)</f>
        <v>0</v>
      </c>
      <c r="BF316" s="185">
        <f>IF(N316="snížená",J316,0)</f>
        <v>0</v>
      </c>
      <c r="BG316" s="185">
        <f>IF(N316="zákl. přenesená",J316,0)</f>
        <v>0</v>
      </c>
      <c r="BH316" s="185">
        <f>IF(N316="sníž. přenesená",J316,0)</f>
        <v>0</v>
      </c>
      <c r="BI316" s="185">
        <f>IF(N316="nulová",J316,0)</f>
        <v>0</v>
      </c>
      <c r="BJ316" s="18" t="s">
        <v>159</v>
      </c>
      <c r="BK316" s="185">
        <f>ROUND(I316*H316,2)</f>
        <v>0</v>
      </c>
      <c r="BL316" s="18" t="s">
        <v>237</v>
      </c>
      <c r="BM316" s="184" t="s">
        <v>654</v>
      </c>
    </row>
    <row r="317" s="2" customFormat="1" ht="24.15" customHeight="1">
      <c r="A317" s="37"/>
      <c r="B317" s="171"/>
      <c r="C317" s="172" t="s">
        <v>655</v>
      </c>
      <c r="D317" s="172" t="s">
        <v>154</v>
      </c>
      <c r="E317" s="173" t="s">
        <v>656</v>
      </c>
      <c r="F317" s="174" t="s">
        <v>657</v>
      </c>
      <c r="G317" s="175" t="s">
        <v>280</v>
      </c>
      <c r="H317" s="176">
        <v>3</v>
      </c>
      <c r="I317" s="177"/>
      <c r="J317" s="178">
        <f>ROUND(I317*H317,2)</f>
        <v>0</v>
      </c>
      <c r="K317" s="179"/>
      <c r="L317" s="38"/>
      <c r="M317" s="180" t="s">
        <v>1</v>
      </c>
      <c r="N317" s="181" t="s">
        <v>48</v>
      </c>
      <c r="O317" s="76"/>
      <c r="P317" s="182">
        <f>O317*H317</f>
        <v>0</v>
      </c>
      <c r="Q317" s="182">
        <v>0</v>
      </c>
      <c r="R317" s="182">
        <f>Q317*H317</f>
        <v>0</v>
      </c>
      <c r="S317" s="182">
        <v>0</v>
      </c>
      <c r="T317" s="183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184" t="s">
        <v>237</v>
      </c>
      <c r="AT317" s="184" t="s">
        <v>154</v>
      </c>
      <c r="AU317" s="184" t="s">
        <v>159</v>
      </c>
      <c r="AY317" s="18" t="s">
        <v>151</v>
      </c>
      <c r="BE317" s="185">
        <f>IF(N317="základní",J317,0)</f>
        <v>0</v>
      </c>
      <c r="BF317" s="185">
        <f>IF(N317="snížená",J317,0)</f>
        <v>0</v>
      </c>
      <c r="BG317" s="185">
        <f>IF(N317="zákl. přenesená",J317,0)</f>
        <v>0</v>
      </c>
      <c r="BH317" s="185">
        <f>IF(N317="sníž. přenesená",J317,0)</f>
        <v>0</v>
      </c>
      <c r="BI317" s="185">
        <f>IF(N317="nulová",J317,0)</f>
        <v>0</v>
      </c>
      <c r="BJ317" s="18" t="s">
        <v>159</v>
      </c>
      <c r="BK317" s="185">
        <f>ROUND(I317*H317,2)</f>
        <v>0</v>
      </c>
      <c r="BL317" s="18" t="s">
        <v>237</v>
      </c>
      <c r="BM317" s="184" t="s">
        <v>658</v>
      </c>
    </row>
    <row r="318" s="2" customFormat="1" ht="24.15" customHeight="1">
      <c r="A318" s="37"/>
      <c r="B318" s="171"/>
      <c r="C318" s="202" t="s">
        <v>659</v>
      </c>
      <c r="D318" s="202" t="s">
        <v>232</v>
      </c>
      <c r="E318" s="203" t="s">
        <v>660</v>
      </c>
      <c r="F318" s="204" t="s">
        <v>661</v>
      </c>
      <c r="G318" s="205" t="s">
        <v>280</v>
      </c>
      <c r="H318" s="206">
        <v>3</v>
      </c>
      <c r="I318" s="207"/>
      <c r="J318" s="208">
        <f>ROUND(I318*H318,2)</f>
        <v>0</v>
      </c>
      <c r="K318" s="209"/>
      <c r="L318" s="210"/>
      <c r="M318" s="211" t="s">
        <v>1</v>
      </c>
      <c r="N318" s="212" t="s">
        <v>48</v>
      </c>
      <c r="O318" s="76"/>
      <c r="P318" s="182">
        <f>O318*H318</f>
        <v>0</v>
      </c>
      <c r="Q318" s="182">
        <v>0.0018500000000000001</v>
      </c>
      <c r="R318" s="182">
        <f>Q318*H318</f>
        <v>0.0055500000000000002</v>
      </c>
      <c r="S318" s="182">
        <v>0</v>
      </c>
      <c r="T318" s="183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4" t="s">
        <v>316</v>
      </c>
      <c r="AT318" s="184" t="s">
        <v>232</v>
      </c>
      <c r="AU318" s="184" t="s">
        <v>159</v>
      </c>
      <c r="AY318" s="18" t="s">
        <v>151</v>
      </c>
      <c r="BE318" s="185">
        <f>IF(N318="základní",J318,0)</f>
        <v>0</v>
      </c>
      <c r="BF318" s="185">
        <f>IF(N318="snížená",J318,0)</f>
        <v>0</v>
      </c>
      <c r="BG318" s="185">
        <f>IF(N318="zákl. přenesená",J318,0)</f>
        <v>0</v>
      </c>
      <c r="BH318" s="185">
        <f>IF(N318="sníž. přenesená",J318,0)</f>
        <v>0</v>
      </c>
      <c r="BI318" s="185">
        <f>IF(N318="nulová",J318,0)</f>
        <v>0</v>
      </c>
      <c r="BJ318" s="18" t="s">
        <v>159</v>
      </c>
      <c r="BK318" s="185">
        <f>ROUND(I318*H318,2)</f>
        <v>0</v>
      </c>
      <c r="BL318" s="18" t="s">
        <v>237</v>
      </c>
      <c r="BM318" s="184" t="s">
        <v>662</v>
      </c>
    </row>
    <row r="319" s="2" customFormat="1" ht="37.8" customHeight="1">
      <c r="A319" s="37"/>
      <c r="B319" s="171"/>
      <c r="C319" s="172" t="s">
        <v>663</v>
      </c>
      <c r="D319" s="172" t="s">
        <v>154</v>
      </c>
      <c r="E319" s="173" t="s">
        <v>664</v>
      </c>
      <c r="F319" s="174" t="s">
        <v>665</v>
      </c>
      <c r="G319" s="175" t="s">
        <v>345</v>
      </c>
      <c r="H319" s="176">
        <v>5</v>
      </c>
      <c r="I319" s="177"/>
      <c r="J319" s="178">
        <f>ROUND(I319*H319,2)</f>
        <v>0</v>
      </c>
      <c r="K319" s="179"/>
      <c r="L319" s="38"/>
      <c r="M319" s="180" t="s">
        <v>1</v>
      </c>
      <c r="N319" s="181" t="s">
        <v>48</v>
      </c>
      <c r="O319" s="76"/>
      <c r="P319" s="182">
        <f>O319*H319</f>
        <v>0</v>
      </c>
      <c r="Q319" s="182">
        <v>0.050000000000000003</v>
      </c>
      <c r="R319" s="182">
        <f>Q319*H319</f>
        <v>0.25</v>
      </c>
      <c r="S319" s="182">
        <v>0</v>
      </c>
      <c r="T319" s="183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84" t="s">
        <v>237</v>
      </c>
      <c r="AT319" s="184" t="s">
        <v>154</v>
      </c>
      <c r="AU319" s="184" t="s">
        <v>159</v>
      </c>
      <c r="AY319" s="18" t="s">
        <v>151</v>
      </c>
      <c r="BE319" s="185">
        <f>IF(N319="základní",J319,0)</f>
        <v>0</v>
      </c>
      <c r="BF319" s="185">
        <f>IF(N319="snížená",J319,0)</f>
        <v>0</v>
      </c>
      <c r="BG319" s="185">
        <f>IF(N319="zákl. přenesená",J319,0)</f>
        <v>0</v>
      </c>
      <c r="BH319" s="185">
        <f>IF(N319="sníž. přenesená",J319,0)</f>
        <v>0</v>
      </c>
      <c r="BI319" s="185">
        <f>IF(N319="nulová",J319,0)</f>
        <v>0</v>
      </c>
      <c r="BJ319" s="18" t="s">
        <v>159</v>
      </c>
      <c r="BK319" s="185">
        <f>ROUND(I319*H319,2)</f>
        <v>0</v>
      </c>
      <c r="BL319" s="18" t="s">
        <v>237</v>
      </c>
      <c r="BM319" s="184" t="s">
        <v>666</v>
      </c>
    </row>
    <row r="320" s="2" customFormat="1" ht="24.15" customHeight="1">
      <c r="A320" s="37"/>
      <c r="B320" s="171"/>
      <c r="C320" s="172" t="s">
        <v>667</v>
      </c>
      <c r="D320" s="172" t="s">
        <v>154</v>
      </c>
      <c r="E320" s="173" t="s">
        <v>668</v>
      </c>
      <c r="F320" s="174" t="s">
        <v>669</v>
      </c>
      <c r="G320" s="175" t="s">
        <v>157</v>
      </c>
      <c r="H320" s="176">
        <v>0.61299999999999999</v>
      </c>
      <c r="I320" s="177"/>
      <c r="J320" s="178">
        <f>ROUND(I320*H320,2)</f>
        <v>0</v>
      </c>
      <c r="K320" s="179"/>
      <c r="L320" s="38"/>
      <c r="M320" s="180" t="s">
        <v>1</v>
      </c>
      <c r="N320" s="181" t="s">
        <v>48</v>
      </c>
      <c r="O320" s="76"/>
      <c r="P320" s="182">
        <f>O320*H320</f>
        <v>0</v>
      </c>
      <c r="Q320" s="182">
        <v>0</v>
      </c>
      <c r="R320" s="182">
        <f>Q320*H320</f>
        <v>0</v>
      </c>
      <c r="S320" s="182">
        <v>0</v>
      </c>
      <c r="T320" s="183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4" t="s">
        <v>237</v>
      </c>
      <c r="AT320" s="184" t="s">
        <v>154</v>
      </c>
      <c r="AU320" s="184" t="s">
        <v>159</v>
      </c>
      <c r="AY320" s="18" t="s">
        <v>151</v>
      </c>
      <c r="BE320" s="185">
        <f>IF(N320="základní",J320,0)</f>
        <v>0</v>
      </c>
      <c r="BF320" s="185">
        <f>IF(N320="snížená",J320,0)</f>
        <v>0</v>
      </c>
      <c r="BG320" s="185">
        <f>IF(N320="zákl. přenesená",J320,0)</f>
        <v>0</v>
      </c>
      <c r="BH320" s="185">
        <f>IF(N320="sníž. přenesená",J320,0)</f>
        <v>0</v>
      </c>
      <c r="BI320" s="185">
        <f>IF(N320="nulová",J320,0)</f>
        <v>0</v>
      </c>
      <c r="BJ320" s="18" t="s">
        <v>159</v>
      </c>
      <c r="BK320" s="185">
        <f>ROUND(I320*H320,2)</f>
        <v>0</v>
      </c>
      <c r="BL320" s="18" t="s">
        <v>237</v>
      </c>
      <c r="BM320" s="184" t="s">
        <v>670</v>
      </c>
    </row>
    <row r="321" s="2" customFormat="1" ht="24.15" customHeight="1">
      <c r="A321" s="37"/>
      <c r="B321" s="171"/>
      <c r="C321" s="172" t="s">
        <v>671</v>
      </c>
      <c r="D321" s="172" t="s">
        <v>154</v>
      </c>
      <c r="E321" s="173" t="s">
        <v>672</v>
      </c>
      <c r="F321" s="174" t="s">
        <v>673</v>
      </c>
      <c r="G321" s="175" t="s">
        <v>157</v>
      </c>
      <c r="H321" s="176">
        <v>0.61299999999999999</v>
      </c>
      <c r="I321" s="177"/>
      <c r="J321" s="178">
        <f>ROUND(I321*H321,2)</f>
        <v>0</v>
      </c>
      <c r="K321" s="179"/>
      <c r="L321" s="38"/>
      <c r="M321" s="180" t="s">
        <v>1</v>
      </c>
      <c r="N321" s="181" t="s">
        <v>48</v>
      </c>
      <c r="O321" s="76"/>
      <c r="P321" s="182">
        <f>O321*H321</f>
        <v>0</v>
      </c>
      <c r="Q321" s="182">
        <v>0</v>
      </c>
      <c r="R321" s="182">
        <f>Q321*H321</f>
        <v>0</v>
      </c>
      <c r="S321" s="182">
        <v>0</v>
      </c>
      <c r="T321" s="183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184" t="s">
        <v>237</v>
      </c>
      <c r="AT321" s="184" t="s">
        <v>154</v>
      </c>
      <c r="AU321" s="184" t="s">
        <v>159</v>
      </c>
      <c r="AY321" s="18" t="s">
        <v>151</v>
      </c>
      <c r="BE321" s="185">
        <f>IF(N321="základní",J321,0)</f>
        <v>0</v>
      </c>
      <c r="BF321" s="185">
        <f>IF(N321="snížená",J321,0)</f>
        <v>0</v>
      </c>
      <c r="BG321" s="185">
        <f>IF(N321="zákl. přenesená",J321,0)</f>
        <v>0</v>
      </c>
      <c r="BH321" s="185">
        <f>IF(N321="sníž. přenesená",J321,0)</f>
        <v>0</v>
      </c>
      <c r="BI321" s="185">
        <f>IF(N321="nulová",J321,0)</f>
        <v>0</v>
      </c>
      <c r="BJ321" s="18" t="s">
        <v>159</v>
      </c>
      <c r="BK321" s="185">
        <f>ROUND(I321*H321,2)</f>
        <v>0</v>
      </c>
      <c r="BL321" s="18" t="s">
        <v>237</v>
      </c>
      <c r="BM321" s="184" t="s">
        <v>674</v>
      </c>
    </row>
    <row r="322" s="12" customFormat="1" ht="22.8" customHeight="1">
      <c r="A322" s="12"/>
      <c r="B322" s="158"/>
      <c r="C322" s="12"/>
      <c r="D322" s="159" t="s">
        <v>81</v>
      </c>
      <c r="E322" s="169" t="s">
        <v>675</v>
      </c>
      <c r="F322" s="169" t="s">
        <v>676</v>
      </c>
      <c r="G322" s="12"/>
      <c r="H322" s="12"/>
      <c r="I322" s="161"/>
      <c r="J322" s="170">
        <f>BK322</f>
        <v>0</v>
      </c>
      <c r="K322" s="12"/>
      <c r="L322" s="158"/>
      <c r="M322" s="163"/>
      <c r="N322" s="164"/>
      <c r="O322" s="164"/>
      <c r="P322" s="165">
        <f>SUM(P323:P327)</f>
        <v>0</v>
      </c>
      <c r="Q322" s="164"/>
      <c r="R322" s="165">
        <f>SUM(R323:R327)</f>
        <v>0.20080000000000001</v>
      </c>
      <c r="S322" s="164"/>
      <c r="T322" s="166">
        <f>SUM(T323:T327)</f>
        <v>0.032000000000000001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159" t="s">
        <v>159</v>
      </c>
      <c r="AT322" s="167" t="s">
        <v>81</v>
      </c>
      <c r="AU322" s="167" t="s">
        <v>21</v>
      </c>
      <c r="AY322" s="159" t="s">
        <v>151</v>
      </c>
      <c r="BK322" s="168">
        <f>SUM(BK323:BK327)</f>
        <v>0</v>
      </c>
    </row>
    <row r="323" s="2" customFormat="1" ht="24.15" customHeight="1">
      <c r="A323" s="37"/>
      <c r="B323" s="171"/>
      <c r="C323" s="172" t="s">
        <v>677</v>
      </c>
      <c r="D323" s="172" t="s">
        <v>154</v>
      </c>
      <c r="E323" s="173" t="s">
        <v>678</v>
      </c>
      <c r="F323" s="174" t="s">
        <v>679</v>
      </c>
      <c r="G323" s="175" t="s">
        <v>171</v>
      </c>
      <c r="H323" s="176">
        <v>2</v>
      </c>
      <c r="I323" s="177"/>
      <c r="J323" s="178">
        <f>ROUND(I323*H323,2)</f>
        <v>0</v>
      </c>
      <c r="K323" s="179"/>
      <c r="L323" s="38"/>
      <c r="M323" s="180" t="s">
        <v>1</v>
      </c>
      <c r="N323" s="181" t="s">
        <v>48</v>
      </c>
      <c r="O323" s="76"/>
      <c r="P323" s="182">
        <f>O323*H323</f>
        <v>0</v>
      </c>
      <c r="Q323" s="182">
        <v>0</v>
      </c>
      <c r="R323" s="182">
        <f>Q323*H323</f>
        <v>0</v>
      </c>
      <c r="S323" s="182">
        <v>0.016</v>
      </c>
      <c r="T323" s="183">
        <f>S323*H323</f>
        <v>0.032000000000000001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184" t="s">
        <v>237</v>
      </c>
      <c r="AT323" s="184" t="s">
        <v>154</v>
      </c>
      <c r="AU323" s="184" t="s">
        <v>159</v>
      </c>
      <c r="AY323" s="18" t="s">
        <v>151</v>
      </c>
      <c r="BE323" s="185">
        <f>IF(N323="základní",J323,0)</f>
        <v>0</v>
      </c>
      <c r="BF323" s="185">
        <f>IF(N323="snížená",J323,0)</f>
        <v>0</v>
      </c>
      <c r="BG323" s="185">
        <f>IF(N323="zákl. přenesená",J323,0)</f>
        <v>0</v>
      </c>
      <c r="BH323" s="185">
        <f>IF(N323="sníž. přenesená",J323,0)</f>
        <v>0</v>
      </c>
      <c r="BI323" s="185">
        <f>IF(N323="nulová",J323,0)</f>
        <v>0</v>
      </c>
      <c r="BJ323" s="18" t="s">
        <v>159</v>
      </c>
      <c r="BK323" s="185">
        <f>ROUND(I323*H323,2)</f>
        <v>0</v>
      </c>
      <c r="BL323" s="18" t="s">
        <v>237</v>
      </c>
      <c r="BM323" s="184" t="s">
        <v>680</v>
      </c>
    </row>
    <row r="324" s="2" customFormat="1" ht="24.15" customHeight="1">
      <c r="A324" s="37"/>
      <c r="B324" s="171"/>
      <c r="C324" s="172" t="s">
        <v>681</v>
      </c>
      <c r="D324" s="172" t="s">
        <v>154</v>
      </c>
      <c r="E324" s="173" t="s">
        <v>682</v>
      </c>
      <c r="F324" s="174" t="s">
        <v>683</v>
      </c>
      <c r="G324" s="175" t="s">
        <v>171</v>
      </c>
      <c r="H324" s="176">
        <v>2</v>
      </c>
      <c r="I324" s="177"/>
      <c r="J324" s="178">
        <f>ROUND(I324*H324,2)</f>
        <v>0</v>
      </c>
      <c r="K324" s="179"/>
      <c r="L324" s="38"/>
      <c r="M324" s="180" t="s">
        <v>1</v>
      </c>
      <c r="N324" s="181" t="s">
        <v>48</v>
      </c>
      <c r="O324" s="76"/>
      <c r="P324" s="182">
        <f>O324*H324</f>
        <v>0</v>
      </c>
      <c r="Q324" s="182">
        <v>0.00040000000000000002</v>
      </c>
      <c r="R324" s="182">
        <f>Q324*H324</f>
        <v>0.00080000000000000004</v>
      </c>
      <c r="S324" s="182">
        <v>0</v>
      </c>
      <c r="T324" s="183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184" t="s">
        <v>237</v>
      </c>
      <c r="AT324" s="184" t="s">
        <v>154</v>
      </c>
      <c r="AU324" s="184" t="s">
        <v>159</v>
      </c>
      <c r="AY324" s="18" t="s">
        <v>151</v>
      </c>
      <c r="BE324" s="185">
        <f>IF(N324="základní",J324,0)</f>
        <v>0</v>
      </c>
      <c r="BF324" s="185">
        <f>IF(N324="snížená",J324,0)</f>
        <v>0</v>
      </c>
      <c r="BG324" s="185">
        <f>IF(N324="zákl. přenesená",J324,0)</f>
        <v>0</v>
      </c>
      <c r="BH324" s="185">
        <f>IF(N324="sníž. přenesená",J324,0)</f>
        <v>0</v>
      </c>
      <c r="BI324" s="185">
        <f>IF(N324="nulová",J324,0)</f>
        <v>0</v>
      </c>
      <c r="BJ324" s="18" t="s">
        <v>159</v>
      </c>
      <c r="BK324" s="185">
        <f>ROUND(I324*H324,2)</f>
        <v>0</v>
      </c>
      <c r="BL324" s="18" t="s">
        <v>237</v>
      </c>
      <c r="BM324" s="184" t="s">
        <v>684</v>
      </c>
    </row>
    <row r="325" s="2" customFormat="1" ht="14.4" customHeight="1">
      <c r="A325" s="37"/>
      <c r="B325" s="171"/>
      <c r="C325" s="202" t="s">
        <v>685</v>
      </c>
      <c r="D325" s="202" t="s">
        <v>232</v>
      </c>
      <c r="E325" s="203" t="s">
        <v>686</v>
      </c>
      <c r="F325" s="204" t="s">
        <v>687</v>
      </c>
      <c r="G325" s="205" t="s">
        <v>171</v>
      </c>
      <c r="H325" s="206">
        <v>2</v>
      </c>
      <c r="I325" s="207"/>
      <c r="J325" s="208">
        <f>ROUND(I325*H325,2)</f>
        <v>0</v>
      </c>
      <c r="K325" s="209"/>
      <c r="L325" s="210"/>
      <c r="M325" s="211" t="s">
        <v>1</v>
      </c>
      <c r="N325" s="212" t="s">
        <v>48</v>
      </c>
      <c r="O325" s="76"/>
      <c r="P325" s="182">
        <f>O325*H325</f>
        <v>0</v>
      </c>
      <c r="Q325" s="182">
        <v>0.10000000000000001</v>
      </c>
      <c r="R325" s="182">
        <f>Q325*H325</f>
        <v>0.20000000000000001</v>
      </c>
      <c r="S325" s="182">
        <v>0</v>
      </c>
      <c r="T325" s="183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184" t="s">
        <v>316</v>
      </c>
      <c r="AT325" s="184" t="s">
        <v>232</v>
      </c>
      <c r="AU325" s="184" t="s">
        <v>159</v>
      </c>
      <c r="AY325" s="18" t="s">
        <v>151</v>
      </c>
      <c r="BE325" s="185">
        <f>IF(N325="základní",J325,0)</f>
        <v>0</v>
      </c>
      <c r="BF325" s="185">
        <f>IF(N325="snížená",J325,0)</f>
        <v>0</v>
      </c>
      <c r="BG325" s="185">
        <f>IF(N325="zákl. přenesená",J325,0)</f>
        <v>0</v>
      </c>
      <c r="BH325" s="185">
        <f>IF(N325="sníž. přenesená",J325,0)</f>
        <v>0</v>
      </c>
      <c r="BI325" s="185">
        <f>IF(N325="nulová",J325,0)</f>
        <v>0</v>
      </c>
      <c r="BJ325" s="18" t="s">
        <v>159</v>
      </c>
      <c r="BK325" s="185">
        <f>ROUND(I325*H325,2)</f>
        <v>0</v>
      </c>
      <c r="BL325" s="18" t="s">
        <v>237</v>
      </c>
      <c r="BM325" s="184" t="s">
        <v>688</v>
      </c>
    </row>
    <row r="326" s="2" customFormat="1" ht="24.15" customHeight="1">
      <c r="A326" s="37"/>
      <c r="B326" s="171"/>
      <c r="C326" s="172" t="s">
        <v>689</v>
      </c>
      <c r="D326" s="172" t="s">
        <v>154</v>
      </c>
      <c r="E326" s="173" t="s">
        <v>690</v>
      </c>
      <c r="F326" s="174" t="s">
        <v>691</v>
      </c>
      <c r="G326" s="175" t="s">
        <v>157</v>
      </c>
      <c r="H326" s="176">
        <v>0.20100000000000001</v>
      </c>
      <c r="I326" s="177"/>
      <c r="J326" s="178">
        <f>ROUND(I326*H326,2)</f>
        <v>0</v>
      </c>
      <c r="K326" s="179"/>
      <c r="L326" s="38"/>
      <c r="M326" s="180" t="s">
        <v>1</v>
      </c>
      <c r="N326" s="181" t="s">
        <v>48</v>
      </c>
      <c r="O326" s="76"/>
      <c r="P326" s="182">
        <f>O326*H326</f>
        <v>0</v>
      </c>
      <c r="Q326" s="182">
        <v>0</v>
      </c>
      <c r="R326" s="182">
        <f>Q326*H326</f>
        <v>0</v>
      </c>
      <c r="S326" s="182">
        <v>0</v>
      </c>
      <c r="T326" s="183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4" t="s">
        <v>237</v>
      </c>
      <c r="AT326" s="184" t="s">
        <v>154</v>
      </c>
      <c r="AU326" s="184" t="s">
        <v>159</v>
      </c>
      <c r="AY326" s="18" t="s">
        <v>151</v>
      </c>
      <c r="BE326" s="185">
        <f>IF(N326="základní",J326,0)</f>
        <v>0</v>
      </c>
      <c r="BF326" s="185">
        <f>IF(N326="snížená",J326,0)</f>
        <v>0</v>
      </c>
      <c r="BG326" s="185">
        <f>IF(N326="zákl. přenesená",J326,0)</f>
        <v>0</v>
      </c>
      <c r="BH326" s="185">
        <f>IF(N326="sníž. přenesená",J326,0)</f>
        <v>0</v>
      </c>
      <c r="BI326" s="185">
        <f>IF(N326="nulová",J326,0)</f>
        <v>0</v>
      </c>
      <c r="BJ326" s="18" t="s">
        <v>159</v>
      </c>
      <c r="BK326" s="185">
        <f>ROUND(I326*H326,2)</f>
        <v>0</v>
      </c>
      <c r="BL326" s="18" t="s">
        <v>237</v>
      </c>
      <c r="BM326" s="184" t="s">
        <v>692</v>
      </c>
    </row>
    <row r="327" s="2" customFormat="1" ht="24.15" customHeight="1">
      <c r="A327" s="37"/>
      <c r="B327" s="171"/>
      <c r="C327" s="172" t="s">
        <v>693</v>
      </c>
      <c r="D327" s="172" t="s">
        <v>154</v>
      </c>
      <c r="E327" s="173" t="s">
        <v>694</v>
      </c>
      <c r="F327" s="174" t="s">
        <v>695</v>
      </c>
      <c r="G327" s="175" t="s">
        <v>157</v>
      </c>
      <c r="H327" s="176">
        <v>0.20100000000000001</v>
      </c>
      <c r="I327" s="177"/>
      <c r="J327" s="178">
        <f>ROUND(I327*H327,2)</f>
        <v>0</v>
      </c>
      <c r="K327" s="179"/>
      <c r="L327" s="38"/>
      <c r="M327" s="180" t="s">
        <v>1</v>
      </c>
      <c r="N327" s="181" t="s">
        <v>48</v>
      </c>
      <c r="O327" s="76"/>
      <c r="P327" s="182">
        <f>O327*H327</f>
        <v>0</v>
      </c>
      <c r="Q327" s="182">
        <v>0</v>
      </c>
      <c r="R327" s="182">
        <f>Q327*H327</f>
        <v>0</v>
      </c>
      <c r="S327" s="182">
        <v>0</v>
      </c>
      <c r="T327" s="183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184" t="s">
        <v>237</v>
      </c>
      <c r="AT327" s="184" t="s">
        <v>154</v>
      </c>
      <c r="AU327" s="184" t="s">
        <v>159</v>
      </c>
      <c r="AY327" s="18" t="s">
        <v>151</v>
      </c>
      <c r="BE327" s="185">
        <f>IF(N327="základní",J327,0)</f>
        <v>0</v>
      </c>
      <c r="BF327" s="185">
        <f>IF(N327="snížená",J327,0)</f>
        <v>0</v>
      </c>
      <c r="BG327" s="185">
        <f>IF(N327="zákl. přenesená",J327,0)</f>
        <v>0</v>
      </c>
      <c r="BH327" s="185">
        <f>IF(N327="sníž. přenesená",J327,0)</f>
        <v>0</v>
      </c>
      <c r="BI327" s="185">
        <f>IF(N327="nulová",J327,0)</f>
        <v>0</v>
      </c>
      <c r="BJ327" s="18" t="s">
        <v>159</v>
      </c>
      <c r="BK327" s="185">
        <f>ROUND(I327*H327,2)</f>
        <v>0</v>
      </c>
      <c r="BL327" s="18" t="s">
        <v>237</v>
      </c>
      <c r="BM327" s="184" t="s">
        <v>696</v>
      </c>
    </row>
    <row r="328" s="12" customFormat="1" ht="22.8" customHeight="1">
      <c r="A328" s="12"/>
      <c r="B328" s="158"/>
      <c r="C328" s="12"/>
      <c r="D328" s="159" t="s">
        <v>81</v>
      </c>
      <c r="E328" s="169" t="s">
        <v>697</v>
      </c>
      <c r="F328" s="169" t="s">
        <v>698</v>
      </c>
      <c r="G328" s="12"/>
      <c r="H328" s="12"/>
      <c r="I328" s="161"/>
      <c r="J328" s="170">
        <f>BK328</f>
        <v>0</v>
      </c>
      <c r="K328" s="12"/>
      <c r="L328" s="158"/>
      <c r="M328" s="163"/>
      <c r="N328" s="164"/>
      <c r="O328" s="164"/>
      <c r="P328" s="165">
        <f>SUM(P329:P363)</f>
        <v>0</v>
      </c>
      <c r="Q328" s="164"/>
      <c r="R328" s="165">
        <f>SUM(R329:R363)</f>
        <v>1.6523943999999999</v>
      </c>
      <c r="S328" s="164"/>
      <c r="T328" s="166">
        <f>SUM(T329:T363)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59" t="s">
        <v>159</v>
      </c>
      <c r="AT328" s="167" t="s">
        <v>81</v>
      </c>
      <c r="AU328" s="167" t="s">
        <v>21</v>
      </c>
      <c r="AY328" s="159" t="s">
        <v>151</v>
      </c>
      <c r="BK328" s="168">
        <f>SUM(BK329:BK363)</f>
        <v>0</v>
      </c>
    </row>
    <row r="329" s="2" customFormat="1" ht="14.4" customHeight="1">
      <c r="A329" s="37"/>
      <c r="B329" s="171"/>
      <c r="C329" s="172" t="s">
        <v>699</v>
      </c>
      <c r="D329" s="172" t="s">
        <v>154</v>
      </c>
      <c r="E329" s="173" t="s">
        <v>700</v>
      </c>
      <c r="F329" s="174" t="s">
        <v>701</v>
      </c>
      <c r="G329" s="175" t="s">
        <v>166</v>
      </c>
      <c r="H329" s="176">
        <v>40.759999999999998</v>
      </c>
      <c r="I329" s="177"/>
      <c r="J329" s="178">
        <f>ROUND(I329*H329,2)</f>
        <v>0</v>
      </c>
      <c r="K329" s="179"/>
      <c r="L329" s="38"/>
      <c r="M329" s="180" t="s">
        <v>1</v>
      </c>
      <c r="N329" s="181" t="s">
        <v>48</v>
      </c>
      <c r="O329" s="76"/>
      <c r="P329" s="182">
        <f>O329*H329</f>
        <v>0</v>
      </c>
      <c r="Q329" s="182">
        <v>0.012</v>
      </c>
      <c r="R329" s="182">
        <f>Q329*H329</f>
        <v>0.48912</v>
      </c>
      <c r="S329" s="182">
        <v>0</v>
      </c>
      <c r="T329" s="183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184" t="s">
        <v>237</v>
      </c>
      <c r="AT329" s="184" t="s">
        <v>154</v>
      </c>
      <c r="AU329" s="184" t="s">
        <v>159</v>
      </c>
      <c r="AY329" s="18" t="s">
        <v>151</v>
      </c>
      <c r="BE329" s="185">
        <f>IF(N329="základní",J329,0)</f>
        <v>0</v>
      </c>
      <c r="BF329" s="185">
        <f>IF(N329="snížená",J329,0)</f>
        <v>0</v>
      </c>
      <c r="BG329" s="185">
        <f>IF(N329="zákl. přenesená",J329,0)</f>
        <v>0</v>
      </c>
      <c r="BH329" s="185">
        <f>IF(N329="sníž. přenesená",J329,0)</f>
        <v>0</v>
      </c>
      <c r="BI329" s="185">
        <f>IF(N329="nulová",J329,0)</f>
        <v>0</v>
      </c>
      <c r="BJ329" s="18" t="s">
        <v>159</v>
      </c>
      <c r="BK329" s="185">
        <f>ROUND(I329*H329,2)</f>
        <v>0</v>
      </c>
      <c r="BL329" s="18" t="s">
        <v>237</v>
      </c>
      <c r="BM329" s="184" t="s">
        <v>702</v>
      </c>
    </row>
    <row r="330" s="2" customFormat="1" ht="24.15" customHeight="1">
      <c r="A330" s="37"/>
      <c r="B330" s="171"/>
      <c r="C330" s="172" t="s">
        <v>703</v>
      </c>
      <c r="D330" s="172" t="s">
        <v>154</v>
      </c>
      <c r="E330" s="173" t="s">
        <v>704</v>
      </c>
      <c r="F330" s="174" t="s">
        <v>705</v>
      </c>
      <c r="G330" s="175" t="s">
        <v>171</v>
      </c>
      <c r="H330" s="176">
        <v>32.939999999999998</v>
      </c>
      <c r="I330" s="177"/>
      <c r="J330" s="178">
        <f>ROUND(I330*H330,2)</f>
        <v>0</v>
      </c>
      <c r="K330" s="179"/>
      <c r="L330" s="38"/>
      <c r="M330" s="180" t="s">
        <v>1</v>
      </c>
      <c r="N330" s="181" t="s">
        <v>48</v>
      </c>
      <c r="O330" s="76"/>
      <c r="P330" s="182">
        <f>O330*H330</f>
        <v>0</v>
      </c>
      <c r="Q330" s="182">
        <v>0.000455</v>
      </c>
      <c r="R330" s="182">
        <f>Q330*H330</f>
        <v>0.0149877</v>
      </c>
      <c r="S330" s="182">
        <v>0</v>
      </c>
      <c r="T330" s="183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184" t="s">
        <v>237</v>
      </c>
      <c r="AT330" s="184" t="s">
        <v>154</v>
      </c>
      <c r="AU330" s="184" t="s">
        <v>159</v>
      </c>
      <c r="AY330" s="18" t="s">
        <v>151</v>
      </c>
      <c r="BE330" s="185">
        <f>IF(N330="základní",J330,0)</f>
        <v>0</v>
      </c>
      <c r="BF330" s="185">
        <f>IF(N330="snížená",J330,0)</f>
        <v>0</v>
      </c>
      <c r="BG330" s="185">
        <f>IF(N330="zákl. přenesená",J330,0)</f>
        <v>0</v>
      </c>
      <c r="BH330" s="185">
        <f>IF(N330="sníž. přenesená",J330,0)</f>
        <v>0</v>
      </c>
      <c r="BI330" s="185">
        <f>IF(N330="nulová",J330,0)</f>
        <v>0</v>
      </c>
      <c r="BJ330" s="18" t="s">
        <v>159</v>
      </c>
      <c r="BK330" s="185">
        <f>ROUND(I330*H330,2)</f>
        <v>0</v>
      </c>
      <c r="BL330" s="18" t="s">
        <v>237</v>
      </c>
      <c r="BM330" s="184" t="s">
        <v>706</v>
      </c>
    </row>
    <row r="331" s="13" customFormat="1">
      <c r="A331" s="13"/>
      <c r="B331" s="186"/>
      <c r="C331" s="13"/>
      <c r="D331" s="187" t="s">
        <v>161</v>
      </c>
      <c r="E331" s="188" t="s">
        <v>1</v>
      </c>
      <c r="F331" s="189" t="s">
        <v>707</v>
      </c>
      <c r="G331" s="13"/>
      <c r="H331" s="188" t="s">
        <v>1</v>
      </c>
      <c r="I331" s="190"/>
      <c r="J331" s="13"/>
      <c r="K331" s="13"/>
      <c r="L331" s="186"/>
      <c r="M331" s="191"/>
      <c r="N331" s="192"/>
      <c r="O331" s="192"/>
      <c r="P331" s="192"/>
      <c r="Q331" s="192"/>
      <c r="R331" s="192"/>
      <c r="S331" s="192"/>
      <c r="T331" s="19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88" t="s">
        <v>161</v>
      </c>
      <c r="AU331" s="188" t="s">
        <v>159</v>
      </c>
      <c r="AV331" s="13" t="s">
        <v>21</v>
      </c>
      <c r="AW331" s="13" t="s">
        <v>38</v>
      </c>
      <c r="AX331" s="13" t="s">
        <v>82</v>
      </c>
      <c r="AY331" s="188" t="s">
        <v>151</v>
      </c>
    </row>
    <row r="332" s="14" customFormat="1">
      <c r="A332" s="14"/>
      <c r="B332" s="194"/>
      <c r="C332" s="14"/>
      <c r="D332" s="187" t="s">
        <v>161</v>
      </c>
      <c r="E332" s="195" t="s">
        <v>1</v>
      </c>
      <c r="F332" s="196" t="s">
        <v>708</v>
      </c>
      <c r="G332" s="14"/>
      <c r="H332" s="197">
        <v>7.5</v>
      </c>
      <c r="I332" s="198"/>
      <c r="J332" s="14"/>
      <c r="K332" s="14"/>
      <c r="L332" s="194"/>
      <c r="M332" s="199"/>
      <c r="N332" s="200"/>
      <c r="O332" s="200"/>
      <c r="P332" s="200"/>
      <c r="Q332" s="200"/>
      <c r="R332" s="200"/>
      <c r="S332" s="200"/>
      <c r="T332" s="201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195" t="s">
        <v>161</v>
      </c>
      <c r="AU332" s="195" t="s">
        <v>159</v>
      </c>
      <c r="AV332" s="14" t="s">
        <v>159</v>
      </c>
      <c r="AW332" s="14" t="s">
        <v>38</v>
      </c>
      <c r="AX332" s="14" t="s">
        <v>82</v>
      </c>
      <c r="AY332" s="195" t="s">
        <v>151</v>
      </c>
    </row>
    <row r="333" s="13" customFormat="1">
      <c r="A333" s="13"/>
      <c r="B333" s="186"/>
      <c r="C333" s="13"/>
      <c r="D333" s="187" t="s">
        <v>161</v>
      </c>
      <c r="E333" s="188" t="s">
        <v>1</v>
      </c>
      <c r="F333" s="189" t="s">
        <v>709</v>
      </c>
      <c r="G333" s="13"/>
      <c r="H333" s="188" t="s">
        <v>1</v>
      </c>
      <c r="I333" s="190"/>
      <c r="J333" s="13"/>
      <c r="K333" s="13"/>
      <c r="L333" s="186"/>
      <c r="M333" s="191"/>
      <c r="N333" s="192"/>
      <c r="O333" s="192"/>
      <c r="P333" s="192"/>
      <c r="Q333" s="192"/>
      <c r="R333" s="192"/>
      <c r="S333" s="192"/>
      <c r="T333" s="19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188" t="s">
        <v>161</v>
      </c>
      <c r="AU333" s="188" t="s">
        <v>159</v>
      </c>
      <c r="AV333" s="13" t="s">
        <v>21</v>
      </c>
      <c r="AW333" s="13" t="s">
        <v>38</v>
      </c>
      <c r="AX333" s="13" t="s">
        <v>82</v>
      </c>
      <c r="AY333" s="188" t="s">
        <v>151</v>
      </c>
    </row>
    <row r="334" s="14" customFormat="1">
      <c r="A334" s="14"/>
      <c r="B334" s="194"/>
      <c r="C334" s="14"/>
      <c r="D334" s="187" t="s">
        <v>161</v>
      </c>
      <c r="E334" s="195" t="s">
        <v>1</v>
      </c>
      <c r="F334" s="196" t="s">
        <v>710</v>
      </c>
      <c r="G334" s="14"/>
      <c r="H334" s="197">
        <v>6.04</v>
      </c>
      <c r="I334" s="198"/>
      <c r="J334" s="14"/>
      <c r="K334" s="14"/>
      <c r="L334" s="194"/>
      <c r="M334" s="199"/>
      <c r="N334" s="200"/>
      <c r="O334" s="200"/>
      <c r="P334" s="200"/>
      <c r="Q334" s="200"/>
      <c r="R334" s="200"/>
      <c r="S334" s="200"/>
      <c r="T334" s="20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195" t="s">
        <v>161</v>
      </c>
      <c r="AU334" s="195" t="s">
        <v>159</v>
      </c>
      <c r="AV334" s="14" t="s">
        <v>159</v>
      </c>
      <c r="AW334" s="14" t="s">
        <v>38</v>
      </c>
      <c r="AX334" s="14" t="s">
        <v>82</v>
      </c>
      <c r="AY334" s="195" t="s">
        <v>151</v>
      </c>
    </row>
    <row r="335" s="13" customFormat="1">
      <c r="A335" s="13"/>
      <c r="B335" s="186"/>
      <c r="C335" s="13"/>
      <c r="D335" s="187" t="s">
        <v>161</v>
      </c>
      <c r="E335" s="188" t="s">
        <v>1</v>
      </c>
      <c r="F335" s="189" t="s">
        <v>711</v>
      </c>
      <c r="G335" s="13"/>
      <c r="H335" s="188" t="s">
        <v>1</v>
      </c>
      <c r="I335" s="190"/>
      <c r="J335" s="13"/>
      <c r="K335" s="13"/>
      <c r="L335" s="186"/>
      <c r="M335" s="191"/>
      <c r="N335" s="192"/>
      <c r="O335" s="192"/>
      <c r="P335" s="192"/>
      <c r="Q335" s="192"/>
      <c r="R335" s="192"/>
      <c r="S335" s="192"/>
      <c r="T335" s="19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188" t="s">
        <v>161</v>
      </c>
      <c r="AU335" s="188" t="s">
        <v>159</v>
      </c>
      <c r="AV335" s="13" t="s">
        <v>21</v>
      </c>
      <c r="AW335" s="13" t="s">
        <v>38</v>
      </c>
      <c r="AX335" s="13" t="s">
        <v>82</v>
      </c>
      <c r="AY335" s="188" t="s">
        <v>151</v>
      </c>
    </row>
    <row r="336" s="14" customFormat="1">
      <c r="A336" s="14"/>
      <c r="B336" s="194"/>
      <c r="C336" s="14"/>
      <c r="D336" s="187" t="s">
        <v>161</v>
      </c>
      <c r="E336" s="195" t="s">
        <v>1</v>
      </c>
      <c r="F336" s="196" t="s">
        <v>712</v>
      </c>
      <c r="G336" s="14"/>
      <c r="H336" s="197">
        <v>11.9</v>
      </c>
      <c r="I336" s="198"/>
      <c r="J336" s="14"/>
      <c r="K336" s="14"/>
      <c r="L336" s="194"/>
      <c r="M336" s="199"/>
      <c r="N336" s="200"/>
      <c r="O336" s="200"/>
      <c r="P336" s="200"/>
      <c r="Q336" s="200"/>
      <c r="R336" s="200"/>
      <c r="S336" s="200"/>
      <c r="T336" s="20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195" t="s">
        <v>161</v>
      </c>
      <c r="AU336" s="195" t="s">
        <v>159</v>
      </c>
      <c r="AV336" s="14" t="s">
        <v>159</v>
      </c>
      <c r="AW336" s="14" t="s">
        <v>38</v>
      </c>
      <c r="AX336" s="14" t="s">
        <v>82</v>
      </c>
      <c r="AY336" s="195" t="s">
        <v>151</v>
      </c>
    </row>
    <row r="337" s="13" customFormat="1">
      <c r="A337" s="13"/>
      <c r="B337" s="186"/>
      <c r="C337" s="13"/>
      <c r="D337" s="187" t="s">
        <v>161</v>
      </c>
      <c r="E337" s="188" t="s">
        <v>1</v>
      </c>
      <c r="F337" s="189" t="s">
        <v>713</v>
      </c>
      <c r="G337" s="13"/>
      <c r="H337" s="188" t="s">
        <v>1</v>
      </c>
      <c r="I337" s="190"/>
      <c r="J337" s="13"/>
      <c r="K337" s="13"/>
      <c r="L337" s="186"/>
      <c r="M337" s="191"/>
      <c r="N337" s="192"/>
      <c r="O337" s="192"/>
      <c r="P337" s="192"/>
      <c r="Q337" s="192"/>
      <c r="R337" s="192"/>
      <c r="S337" s="192"/>
      <c r="T337" s="19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88" t="s">
        <v>161</v>
      </c>
      <c r="AU337" s="188" t="s">
        <v>159</v>
      </c>
      <c r="AV337" s="13" t="s">
        <v>21</v>
      </c>
      <c r="AW337" s="13" t="s">
        <v>38</v>
      </c>
      <c r="AX337" s="13" t="s">
        <v>82</v>
      </c>
      <c r="AY337" s="188" t="s">
        <v>151</v>
      </c>
    </row>
    <row r="338" s="14" customFormat="1">
      <c r="A338" s="14"/>
      <c r="B338" s="194"/>
      <c r="C338" s="14"/>
      <c r="D338" s="187" t="s">
        <v>161</v>
      </c>
      <c r="E338" s="195" t="s">
        <v>1</v>
      </c>
      <c r="F338" s="196" t="s">
        <v>714</v>
      </c>
      <c r="G338" s="14"/>
      <c r="H338" s="197">
        <v>7.5</v>
      </c>
      <c r="I338" s="198"/>
      <c r="J338" s="14"/>
      <c r="K338" s="14"/>
      <c r="L338" s="194"/>
      <c r="M338" s="199"/>
      <c r="N338" s="200"/>
      <c r="O338" s="200"/>
      <c r="P338" s="200"/>
      <c r="Q338" s="200"/>
      <c r="R338" s="200"/>
      <c r="S338" s="200"/>
      <c r="T338" s="201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195" t="s">
        <v>161</v>
      </c>
      <c r="AU338" s="195" t="s">
        <v>159</v>
      </c>
      <c r="AV338" s="14" t="s">
        <v>159</v>
      </c>
      <c r="AW338" s="14" t="s">
        <v>38</v>
      </c>
      <c r="AX338" s="14" t="s">
        <v>82</v>
      </c>
      <c r="AY338" s="195" t="s">
        <v>151</v>
      </c>
    </row>
    <row r="339" s="15" customFormat="1">
      <c r="A339" s="15"/>
      <c r="B339" s="213"/>
      <c r="C339" s="15"/>
      <c r="D339" s="187" t="s">
        <v>161</v>
      </c>
      <c r="E339" s="214" t="s">
        <v>1</v>
      </c>
      <c r="F339" s="215" t="s">
        <v>410</v>
      </c>
      <c r="G339" s="15"/>
      <c r="H339" s="216">
        <v>32.939999999999998</v>
      </c>
      <c r="I339" s="217"/>
      <c r="J339" s="15"/>
      <c r="K339" s="15"/>
      <c r="L339" s="213"/>
      <c r="M339" s="218"/>
      <c r="N339" s="219"/>
      <c r="O339" s="219"/>
      <c r="P339" s="219"/>
      <c r="Q339" s="219"/>
      <c r="R339" s="219"/>
      <c r="S339" s="219"/>
      <c r="T339" s="220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14" t="s">
        <v>161</v>
      </c>
      <c r="AU339" s="214" t="s">
        <v>159</v>
      </c>
      <c r="AV339" s="15" t="s">
        <v>158</v>
      </c>
      <c r="AW339" s="15" t="s">
        <v>38</v>
      </c>
      <c r="AX339" s="15" t="s">
        <v>21</v>
      </c>
      <c r="AY339" s="214" t="s">
        <v>151</v>
      </c>
    </row>
    <row r="340" s="2" customFormat="1" ht="24.15" customHeight="1">
      <c r="A340" s="37"/>
      <c r="B340" s="171"/>
      <c r="C340" s="202" t="s">
        <v>715</v>
      </c>
      <c r="D340" s="202" t="s">
        <v>232</v>
      </c>
      <c r="E340" s="203" t="s">
        <v>716</v>
      </c>
      <c r="F340" s="204" t="s">
        <v>717</v>
      </c>
      <c r="G340" s="205" t="s">
        <v>280</v>
      </c>
      <c r="H340" s="206">
        <v>36.234000000000002</v>
      </c>
      <c r="I340" s="207"/>
      <c r="J340" s="208">
        <f>ROUND(I340*H340,2)</f>
        <v>0</v>
      </c>
      <c r="K340" s="209"/>
      <c r="L340" s="210"/>
      <c r="M340" s="211" t="s">
        <v>1</v>
      </c>
      <c r="N340" s="212" t="s">
        <v>48</v>
      </c>
      <c r="O340" s="76"/>
      <c r="P340" s="182">
        <f>O340*H340</f>
        <v>0</v>
      </c>
      <c r="Q340" s="182">
        <v>0.00089999999999999998</v>
      </c>
      <c r="R340" s="182">
        <f>Q340*H340</f>
        <v>0.032610600000000003</v>
      </c>
      <c r="S340" s="182">
        <v>0</v>
      </c>
      <c r="T340" s="183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184" t="s">
        <v>316</v>
      </c>
      <c r="AT340" s="184" t="s">
        <v>232</v>
      </c>
      <c r="AU340" s="184" t="s">
        <v>159</v>
      </c>
      <c r="AY340" s="18" t="s">
        <v>151</v>
      </c>
      <c r="BE340" s="185">
        <f>IF(N340="základní",J340,0)</f>
        <v>0</v>
      </c>
      <c r="BF340" s="185">
        <f>IF(N340="snížená",J340,0)</f>
        <v>0</v>
      </c>
      <c r="BG340" s="185">
        <f>IF(N340="zákl. přenesená",J340,0)</f>
        <v>0</v>
      </c>
      <c r="BH340" s="185">
        <f>IF(N340="sníž. přenesená",J340,0)</f>
        <v>0</v>
      </c>
      <c r="BI340" s="185">
        <f>IF(N340="nulová",J340,0)</f>
        <v>0</v>
      </c>
      <c r="BJ340" s="18" t="s">
        <v>159</v>
      </c>
      <c r="BK340" s="185">
        <f>ROUND(I340*H340,2)</f>
        <v>0</v>
      </c>
      <c r="BL340" s="18" t="s">
        <v>237</v>
      </c>
      <c r="BM340" s="184" t="s">
        <v>718</v>
      </c>
    </row>
    <row r="341" s="14" customFormat="1">
      <c r="A341" s="14"/>
      <c r="B341" s="194"/>
      <c r="C341" s="14"/>
      <c r="D341" s="187" t="s">
        <v>161</v>
      </c>
      <c r="E341" s="14"/>
      <c r="F341" s="196" t="s">
        <v>719</v>
      </c>
      <c r="G341" s="14"/>
      <c r="H341" s="197">
        <v>36.234000000000002</v>
      </c>
      <c r="I341" s="198"/>
      <c r="J341" s="14"/>
      <c r="K341" s="14"/>
      <c r="L341" s="194"/>
      <c r="M341" s="199"/>
      <c r="N341" s="200"/>
      <c r="O341" s="200"/>
      <c r="P341" s="200"/>
      <c r="Q341" s="200"/>
      <c r="R341" s="200"/>
      <c r="S341" s="200"/>
      <c r="T341" s="20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195" t="s">
        <v>161</v>
      </c>
      <c r="AU341" s="195" t="s">
        <v>159</v>
      </c>
      <c r="AV341" s="14" t="s">
        <v>159</v>
      </c>
      <c r="AW341" s="14" t="s">
        <v>3</v>
      </c>
      <c r="AX341" s="14" t="s">
        <v>21</v>
      </c>
      <c r="AY341" s="195" t="s">
        <v>151</v>
      </c>
    </row>
    <row r="342" s="2" customFormat="1" ht="24.15" customHeight="1">
      <c r="A342" s="37"/>
      <c r="B342" s="171"/>
      <c r="C342" s="172" t="s">
        <v>720</v>
      </c>
      <c r="D342" s="172" t="s">
        <v>154</v>
      </c>
      <c r="E342" s="173" t="s">
        <v>721</v>
      </c>
      <c r="F342" s="174" t="s">
        <v>722</v>
      </c>
      <c r="G342" s="175" t="s">
        <v>166</v>
      </c>
      <c r="H342" s="176">
        <v>40.759999999999998</v>
      </c>
      <c r="I342" s="177"/>
      <c r="J342" s="178">
        <f>ROUND(I342*H342,2)</f>
        <v>0</v>
      </c>
      <c r="K342" s="179"/>
      <c r="L342" s="38"/>
      <c r="M342" s="180" t="s">
        <v>1</v>
      </c>
      <c r="N342" s="181" t="s">
        <v>48</v>
      </c>
      <c r="O342" s="76"/>
      <c r="P342" s="182">
        <f>O342*H342</f>
        <v>0</v>
      </c>
      <c r="Q342" s="182">
        <v>0.0063499999999999997</v>
      </c>
      <c r="R342" s="182">
        <f>Q342*H342</f>
        <v>0.258826</v>
      </c>
      <c r="S342" s="182">
        <v>0</v>
      </c>
      <c r="T342" s="183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184" t="s">
        <v>237</v>
      </c>
      <c r="AT342" s="184" t="s">
        <v>154</v>
      </c>
      <c r="AU342" s="184" t="s">
        <v>159</v>
      </c>
      <c r="AY342" s="18" t="s">
        <v>151</v>
      </c>
      <c r="BE342" s="185">
        <f>IF(N342="základní",J342,0)</f>
        <v>0</v>
      </c>
      <c r="BF342" s="185">
        <f>IF(N342="snížená",J342,0)</f>
        <v>0</v>
      </c>
      <c r="BG342" s="185">
        <f>IF(N342="zákl. přenesená",J342,0)</f>
        <v>0</v>
      </c>
      <c r="BH342" s="185">
        <f>IF(N342="sníž. přenesená",J342,0)</f>
        <v>0</v>
      </c>
      <c r="BI342" s="185">
        <f>IF(N342="nulová",J342,0)</f>
        <v>0</v>
      </c>
      <c r="BJ342" s="18" t="s">
        <v>159</v>
      </c>
      <c r="BK342" s="185">
        <f>ROUND(I342*H342,2)</f>
        <v>0</v>
      </c>
      <c r="BL342" s="18" t="s">
        <v>237</v>
      </c>
      <c r="BM342" s="184" t="s">
        <v>723</v>
      </c>
    </row>
    <row r="343" s="13" customFormat="1">
      <c r="A343" s="13"/>
      <c r="B343" s="186"/>
      <c r="C343" s="13"/>
      <c r="D343" s="187" t="s">
        <v>161</v>
      </c>
      <c r="E343" s="188" t="s">
        <v>1</v>
      </c>
      <c r="F343" s="189" t="s">
        <v>707</v>
      </c>
      <c r="G343" s="13"/>
      <c r="H343" s="188" t="s">
        <v>1</v>
      </c>
      <c r="I343" s="190"/>
      <c r="J343" s="13"/>
      <c r="K343" s="13"/>
      <c r="L343" s="186"/>
      <c r="M343" s="191"/>
      <c r="N343" s="192"/>
      <c r="O343" s="192"/>
      <c r="P343" s="192"/>
      <c r="Q343" s="192"/>
      <c r="R343" s="192"/>
      <c r="S343" s="192"/>
      <c r="T343" s="19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188" t="s">
        <v>161</v>
      </c>
      <c r="AU343" s="188" t="s">
        <v>159</v>
      </c>
      <c r="AV343" s="13" t="s">
        <v>21</v>
      </c>
      <c r="AW343" s="13" t="s">
        <v>38</v>
      </c>
      <c r="AX343" s="13" t="s">
        <v>82</v>
      </c>
      <c r="AY343" s="188" t="s">
        <v>151</v>
      </c>
    </row>
    <row r="344" s="14" customFormat="1">
      <c r="A344" s="14"/>
      <c r="B344" s="194"/>
      <c r="C344" s="14"/>
      <c r="D344" s="187" t="s">
        <v>161</v>
      </c>
      <c r="E344" s="195" t="s">
        <v>1</v>
      </c>
      <c r="F344" s="196" t="s">
        <v>724</v>
      </c>
      <c r="G344" s="14"/>
      <c r="H344" s="197">
        <v>10.9</v>
      </c>
      <c r="I344" s="198"/>
      <c r="J344" s="14"/>
      <c r="K344" s="14"/>
      <c r="L344" s="194"/>
      <c r="M344" s="199"/>
      <c r="N344" s="200"/>
      <c r="O344" s="200"/>
      <c r="P344" s="200"/>
      <c r="Q344" s="200"/>
      <c r="R344" s="200"/>
      <c r="S344" s="200"/>
      <c r="T344" s="201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195" t="s">
        <v>161</v>
      </c>
      <c r="AU344" s="195" t="s">
        <v>159</v>
      </c>
      <c r="AV344" s="14" t="s">
        <v>159</v>
      </c>
      <c r="AW344" s="14" t="s">
        <v>38</v>
      </c>
      <c r="AX344" s="14" t="s">
        <v>82</v>
      </c>
      <c r="AY344" s="195" t="s">
        <v>151</v>
      </c>
    </row>
    <row r="345" s="13" customFormat="1">
      <c r="A345" s="13"/>
      <c r="B345" s="186"/>
      <c r="C345" s="13"/>
      <c r="D345" s="187" t="s">
        <v>161</v>
      </c>
      <c r="E345" s="188" t="s">
        <v>1</v>
      </c>
      <c r="F345" s="189" t="s">
        <v>709</v>
      </c>
      <c r="G345" s="13"/>
      <c r="H345" s="188" t="s">
        <v>1</v>
      </c>
      <c r="I345" s="190"/>
      <c r="J345" s="13"/>
      <c r="K345" s="13"/>
      <c r="L345" s="186"/>
      <c r="M345" s="191"/>
      <c r="N345" s="192"/>
      <c r="O345" s="192"/>
      <c r="P345" s="192"/>
      <c r="Q345" s="192"/>
      <c r="R345" s="192"/>
      <c r="S345" s="192"/>
      <c r="T345" s="19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188" t="s">
        <v>161</v>
      </c>
      <c r="AU345" s="188" t="s">
        <v>159</v>
      </c>
      <c r="AV345" s="13" t="s">
        <v>21</v>
      </c>
      <c r="AW345" s="13" t="s">
        <v>38</v>
      </c>
      <c r="AX345" s="13" t="s">
        <v>82</v>
      </c>
      <c r="AY345" s="188" t="s">
        <v>151</v>
      </c>
    </row>
    <row r="346" s="14" customFormat="1">
      <c r="A346" s="14"/>
      <c r="B346" s="194"/>
      <c r="C346" s="14"/>
      <c r="D346" s="187" t="s">
        <v>161</v>
      </c>
      <c r="E346" s="195" t="s">
        <v>1</v>
      </c>
      <c r="F346" s="196" t="s">
        <v>725</v>
      </c>
      <c r="G346" s="14"/>
      <c r="H346" s="197">
        <v>2.9100000000000001</v>
      </c>
      <c r="I346" s="198"/>
      <c r="J346" s="14"/>
      <c r="K346" s="14"/>
      <c r="L346" s="194"/>
      <c r="M346" s="199"/>
      <c r="N346" s="200"/>
      <c r="O346" s="200"/>
      <c r="P346" s="200"/>
      <c r="Q346" s="200"/>
      <c r="R346" s="200"/>
      <c r="S346" s="200"/>
      <c r="T346" s="20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195" t="s">
        <v>161</v>
      </c>
      <c r="AU346" s="195" t="s">
        <v>159</v>
      </c>
      <c r="AV346" s="14" t="s">
        <v>159</v>
      </c>
      <c r="AW346" s="14" t="s">
        <v>38</v>
      </c>
      <c r="AX346" s="14" t="s">
        <v>82</v>
      </c>
      <c r="AY346" s="195" t="s">
        <v>151</v>
      </c>
    </row>
    <row r="347" s="13" customFormat="1">
      <c r="A347" s="13"/>
      <c r="B347" s="186"/>
      <c r="C347" s="13"/>
      <c r="D347" s="187" t="s">
        <v>161</v>
      </c>
      <c r="E347" s="188" t="s">
        <v>1</v>
      </c>
      <c r="F347" s="189" t="s">
        <v>711</v>
      </c>
      <c r="G347" s="13"/>
      <c r="H347" s="188" t="s">
        <v>1</v>
      </c>
      <c r="I347" s="190"/>
      <c r="J347" s="13"/>
      <c r="K347" s="13"/>
      <c r="L347" s="186"/>
      <c r="M347" s="191"/>
      <c r="N347" s="192"/>
      <c r="O347" s="192"/>
      <c r="P347" s="192"/>
      <c r="Q347" s="192"/>
      <c r="R347" s="192"/>
      <c r="S347" s="192"/>
      <c r="T347" s="19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188" t="s">
        <v>161</v>
      </c>
      <c r="AU347" s="188" t="s">
        <v>159</v>
      </c>
      <c r="AV347" s="13" t="s">
        <v>21</v>
      </c>
      <c r="AW347" s="13" t="s">
        <v>38</v>
      </c>
      <c r="AX347" s="13" t="s">
        <v>82</v>
      </c>
      <c r="AY347" s="188" t="s">
        <v>151</v>
      </c>
    </row>
    <row r="348" s="14" customFormat="1">
      <c r="A348" s="14"/>
      <c r="B348" s="194"/>
      <c r="C348" s="14"/>
      <c r="D348" s="187" t="s">
        <v>161</v>
      </c>
      <c r="E348" s="195" t="s">
        <v>1</v>
      </c>
      <c r="F348" s="196" t="s">
        <v>726</v>
      </c>
      <c r="G348" s="14"/>
      <c r="H348" s="197">
        <v>7.4400000000000004</v>
      </c>
      <c r="I348" s="198"/>
      <c r="J348" s="14"/>
      <c r="K348" s="14"/>
      <c r="L348" s="194"/>
      <c r="M348" s="199"/>
      <c r="N348" s="200"/>
      <c r="O348" s="200"/>
      <c r="P348" s="200"/>
      <c r="Q348" s="200"/>
      <c r="R348" s="200"/>
      <c r="S348" s="200"/>
      <c r="T348" s="20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195" t="s">
        <v>161</v>
      </c>
      <c r="AU348" s="195" t="s">
        <v>159</v>
      </c>
      <c r="AV348" s="14" t="s">
        <v>159</v>
      </c>
      <c r="AW348" s="14" t="s">
        <v>38</v>
      </c>
      <c r="AX348" s="14" t="s">
        <v>82</v>
      </c>
      <c r="AY348" s="195" t="s">
        <v>151</v>
      </c>
    </row>
    <row r="349" s="13" customFormat="1">
      <c r="A349" s="13"/>
      <c r="B349" s="186"/>
      <c r="C349" s="13"/>
      <c r="D349" s="187" t="s">
        <v>161</v>
      </c>
      <c r="E349" s="188" t="s">
        <v>1</v>
      </c>
      <c r="F349" s="189" t="s">
        <v>727</v>
      </c>
      <c r="G349" s="13"/>
      <c r="H349" s="188" t="s">
        <v>1</v>
      </c>
      <c r="I349" s="190"/>
      <c r="J349" s="13"/>
      <c r="K349" s="13"/>
      <c r="L349" s="186"/>
      <c r="M349" s="191"/>
      <c r="N349" s="192"/>
      <c r="O349" s="192"/>
      <c r="P349" s="192"/>
      <c r="Q349" s="192"/>
      <c r="R349" s="192"/>
      <c r="S349" s="192"/>
      <c r="T349" s="19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188" t="s">
        <v>161</v>
      </c>
      <c r="AU349" s="188" t="s">
        <v>159</v>
      </c>
      <c r="AV349" s="13" t="s">
        <v>21</v>
      </c>
      <c r="AW349" s="13" t="s">
        <v>38</v>
      </c>
      <c r="AX349" s="13" t="s">
        <v>82</v>
      </c>
      <c r="AY349" s="188" t="s">
        <v>151</v>
      </c>
    </row>
    <row r="350" s="14" customFormat="1">
      <c r="A350" s="14"/>
      <c r="B350" s="194"/>
      <c r="C350" s="14"/>
      <c r="D350" s="187" t="s">
        <v>161</v>
      </c>
      <c r="E350" s="195" t="s">
        <v>1</v>
      </c>
      <c r="F350" s="196" t="s">
        <v>728</v>
      </c>
      <c r="G350" s="14"/>
      <c r="H350" s="197">
        <v>6.75</v>
      </c>
      <c r="I350" s="198"/>
      <c r="J350" s="14"/>
      <c r="K350" s="14"/>
      <c r="L350" s="194"/>
      <c r="M350" s="199"/>
      <c r="N350" s="200"/>
      <c r="O350" s="200"/>
      <c r="P350" s="200"/>
      <c r="Q350" s="200"/>
      <c r="R350" s="200"/>
      <c r="S350" s="200"/>
      <c r="T350" s="201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195" t="s">
        <v>161</v>
      </c>
      <c r="AU350" s="195" t="s">
        <v>159</v>
      </c>
      <c r="AV350" s="14" t="s">
        <v>159</v>
      </c>
      <c r="AW350" s="14" t="s">
        <v>38</v>
      </c>
      <c r="AX350" s="14" t="s">
        <v>82</v>
      </c>
      <c r="AY350" s="195" t="s">
        <v>151</v>
      </c>
    </row>
    <row r="351" s="13" customFormat="1">
      <c r="A351" s="13"/>
      <c r="B351" s="186"/>
      <c r="C351" s="13"/>
      <c r="D351" s="187" t="s">
        <v>161</v>
      </c>
      <c r="E351" s="188" t="s">
        <v>1</v>
      </c>
      <c r="F351" s="189" t="s">
        <v>713</v>
      </c>
      <c r="G351" s="13"/>
      <c r="H351" s="188" t="s">
        <v>1</v>
      </c>
      <c r="I351" s="190"/>
      <c r="J351" s="13"/>
      <c r="K351" s="13"/>
      <c r="L351" s="186"/>
      <c r="M351" s="191"/>
      <c r="N351" s="192"/>
      <c r="O351" s="192"/>
      <c r="P351" s="192"/>
      <c r="Q351" s="192"/>
      <c r="R351" s="192"/>
      <c r="S351" s="192"/>
      <c r="T351" s="19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188" t="s">
        <v>161</v>
      </c>
      <c r="AU351" s="188" t="s">
        <v>159</v>
      </c>
      <c r="AV351" s="13" t="s">
        <v>21</v>
      </c>
      <c r="AW351" s="13" t="s">
        <v>38</v>
      </c>
      <c r="AX351" s="13" t="s">
        <v>82</v>
      </c>
      <c r="AY351" s="188" t="s">
        <v>151</v>
      </c>
    </row>
    <row r="352" s="14" customFormat="1">
      <c r="A352" s="14"/>
      <c r="B352" s="194"/>
      <c r="C352" s="14"/>
      <c r="D352" s="187" t="s">
        <v>161</v>
      </c>
      <c r="E352" s="195" t="s">
        <v>1</v>
      </c>
      <c r="F352" s="196" t="s">
        <v>729</v>
      </c>
      <c r="G352" s="14"/>
      <c r="H352" s="197">
        <v>5.7000000000000002</v>
      </c>
      <c r="I352" s="198"/>
      <c r="J352" s="14"/>
      <c r="K352" s="14"/>
      <c r="L352" s="194"/>
      <c r="M352" s="199"/>
      <c r="N352" s="200"/>
      <c r="O352" s="200"/>
      <c r="P352" s="200"/>
      <c r="Q352" s="200"/>
      <c r="R352" s="200"/>
      <c r="S352" s="200"/>
      <c r="T352" s="20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195" t="s">
        <v>161</v>
      </c>
      <c r="AU352" s="195" t="s">
        <v>159</v>
      </c>
      <c r="AV352" s="14" t="s">
        <v>159</v>
      </c>
      <c r="AW352" s="14" t="s">
        <v>38</v>
      </c>
      <c r="AX352" s="14" t="s">
        <v>82</v>
      </c>
      <c r="AY352" s="195" t="s">
        <v>151</v>
      </c>
    </row>
    <row r="353" s="13" customFormat="1">
      <c r="A353" s="13"/>
      <c r="B353" s="186"/>
      <c r="C353" s="13"/>
      <c r="D353" s="187" t="s">
        <v>161</v>
      </c>
      <c r="E353" s="188" t="s">
        <v>1</v>
      </c>
      <c r="F353" s="189" t="s">
        <v>730</v>
      </c>
      <c r="G353" s="13"/>
      <c r="H353" s="188" t="s">
        <v>1</v>
      </c>
      <c r="I353" s="190"/>
      <c r="J353" s="13"/>
      <c r="K353" s="13"/>
      <c r="L353" s="186"/>
      <c r="M353" s="191"/>
      <c r="N353" s="192"/>
      <c r="O353" s="192"/>
      <c r="P353" s="192"/>
      <c r="Q353" s="192"/>
      <c r="R353" s="192"/>
      <c r="S353" s="192"/>
      <c r="T353" s="19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188" t="s">
        <v>161</v>
      </c>
      <c r="AU353" s="188" t="s">
        <v>159</v>
      </c>
      <c r="AV353" s="13" t="s">
        <v>21</v>
      </c>
      <c r="AW353" s="13" t="s">
        <v>38</v>
      </c>
      <c r="AX353" s="13" t="s">
        <v>82</v>
      </c>
      <c r="AY353" s="188" t="s">
        <v>151</v>
      </c>
    </row>
    <row r="354" s="14" customFormat="1">
      <c r="A354" s="14"/>
      <c r="B354" s="194"/>
      <c r="C354" s="14"/>
      <c r="D354" s="187" t="s">
        <v>161</v>
      </c>
      <c r="E354" s="195" t="s">
        <v>1</v>
      </c>
      <c r="F354" s="196" t="s">
        <v>731</v>
      </c>
      <c r="G354" s="14"/>
      <c r="H354" s="197">
        <v>7.0599999999999996</v>
      </c>
      <c r="I354" s="198"/>
      <c r="J354" s="14"/>
      <c r="K354" s="14"/>
      <c r="L354" s="194"/>
      <c r="M354" s="199"/>
      <c r="N354" s="200"/>
      <c r="O354" s="200"/>
      <c r="P354" s="200"/>
      <c r="Q354" s="200"/>
      <c r="R354" s="200"/>
      <c r="S354" s="200"/>
      <c r="T354" s="20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195" t="s">
        <v>161</v>
      </c>
      <c r="AU354" s="195" t="s">
        <v>159</v>
      </c>
      <c r="AV354" s="14" t="s">
        <v>159</v>
      </c>
      <c r="AW354" s="14" t="s">
        <v>38</v>
      </c>
      <c r="AX354" s="14" t="s">
        <v>82</v>
      </c>
      <c r="AY354" s="195" t="s">
        <v>151</v>
      </c>
    </row>
    <row r="355" s="15" customFormat="1">
      <c r="A355" s="15"/>
      <c r="B355" s="213"/>
      <c r="C355" s="15"/>
      <c r="D355" s="187" t="s">
        <v>161</v>
      </c>
      <c r="E355" s="214" t="s">
        <v>1</v>
      </c>
      <c r="F355" s="215" t="s">
        <v>410</v>
      </c>
      <c r="G355" s="15"/>
      <c r="H355" s="216">
        <v>40.760000000000005</v>
      </c>
      <c r="I355" s="217"/>
      <c r="J355" s="15"/>
      <c r="K355" s="15"/>
      <c r="L355" s="213"/>
      <c r="M355" s="218"/>
      <c r="N355" s="219"/>
      <c r="O355" s="219"/>
      <c r="P355" s="219"/>
      <c r="Q355" s="219"/>
      <c r="R355" s="219"/>
      <c r="S355" s="219"/>
      <c r="T355" s="220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14" t="s">
        <v>161</v>
      </c>
      <c r="AU355" s="214" t="s">
        <v>159</v>
      </c>
      <c r="AV355" s="15" t="s">
        <v>158</v>
      </c>
      <c r="AW355" s="15" t="s">
        <v>38</v>
      </c>
      <c r="AX355" s="15" t="s">
        <v>21</v>
      </c>
      <c r="AY355" s="214" t="s">
        <v>151</v>
      </c>
    </row>
    <row r="356" s="2" customFormat="1" ht="24.15" customHeight="1">
      <c r="A356" s="37"/>
      <c r="B356" s="171"/>
      <c r="C356" s="202" t="s">
        <v>732</v>
      </c>
      <c r="D356" s="202" t="s">
        <v>232</v>
      </c>
      <c r="E356" s="203" t="s">
        <v>733</v>
      </c>
      <c r="F356" s="204" t="s">
        <v>734</v>
      </c>
      <c r="G356" s="205" t="s">
        <v>166</v>
      </c>
      <c r="H356" s="206">
        <v>46.874000000000002</v>
      </c>
      <c r="I356" s="207"/>
      <c r="J356" s="208">
        <f>ROUND(I356*H356,2)</f>
        <v>0</v>
      </c>
      <c r="K356" s="209"/>
      <c r="L356" s="210"/>
      <c r="M356" s="211" t="s">
        <v>1</v>
      </c>
      <c r="N356" s="212" t="s">
        <v>48</v>
      </c>
      <c r="O356" s="76"/>
      <c r="P356" s="182">
        <f>O356*H356</f>
        <v>0</v>
      </c>
      <c r="Q356" s="182">
        <v>0.017999999999999999</v>
      </c>
      <c r="R356" s="182">
        <f>Q356*H356</f>
        <v>0.84373199999999993</v>
      </c>
      <c r="S356" s="182">
        <v>0</v>
      </c>
      <c r="T356" s="183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184" t="s">
        <v>316</v>
      </c>
      <c r="AT356" s="184" t="s">
        <v>232</v>
      </c>
      <c r="AU356" s="184" t="s">
        <v>159</v>
      </c>
      <c r="AY356" s="18" t="s">
        <v>151</v>
      </c>
      <c r="BE356" s="185">
        <f>IF(N356="základní",J356,0)</f>
        <v>0</v>
      </c>
      <c r="BF356" s="185">
        <f>IF(N356="snížená",J356,0)</f>
        <v>0</v>
      </c>
      <c r="BG356" s="185">
        <f>IF(N356="zákl. přenesená",J356,0)</f>
        <v>0</v>
      </c>
      <c r="BH356" s="185">
        <f>IF(N356="sníž. přenesená",J356,0)</f>
        <v>0</v>
      </c>
      <c r="BI356" s="185">
        <f>IF(N356="nulová",J356,0)</f>
        <v>0</v>
      </c>
      <c r="BJ356" s="18" t="s">
        <v>159</v>
      </c>
      <c r="BK356" s="185">
        <f>ROUND(I356*H356,2)</f>
        <v>0</v>
      </c>
      <c r="BL356" s="18" t="s">
        <v>237</v>
      </c>
      <c r="BM356" s="184" t="s">
        <v>735</v>
      </c>
    </row>
    <row r="357" s="14" customFormat="1">
      <c r="A357" s="14"/>
      <c r="B357" s="194"/>
      <c r="C357" s="14"/>
      <c r="D357" s="187" t="s">
        <v>161</v>
      </c>
      <c r="E357" s="14"/>
      <c r="F357" s="196" t="s">
        <v>736</v>
      </c>
      <c r="G357" s="14"/>
      <c r="H357" s="197">
        <v>46.874000000000002</v>
      </c>
      <c r="I357" s="198"/>
      <c r="J357" s="14"/>
      <c r="K357" s="14"/>
      <c r="L357" s="194"/>
      <c r="M357" s="199"/>
      <c r="N357" s="200"/>
      <c r="O357" s="200"/>
      <c r="P357" s="200"/>
      <c r="Q357" s="200"/>
      <c r="R357" s="200"/>
      <c r="S357" s="200"/>
      <c r="T357" s="20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195" t="s">
        <v>161</v>
      </c>
      <c r="AU357" s="195" t="s">
        <v>159</v>
      </c>
      <c r="AV357" s="14" t="s">
        <v>159</v>
      </c>
      <c r="AW357" s="14" t="s">
        <v>3</v>
      </c>
      <c r="AX357" s="14" t="s">
        <v>21</v>
      </c>
      <c r="AY357" s="195" t="s">
        <v>151</v>
      </c>
    </row>
    <row r="358" s="2" customFormat="1" ht="14.4" customHeight="1">
      <c r="A358" s="37"/>
      <c r="B358" s="171"/>
      <c r="C358" s="172" t="s">
        <v>737</v>
      </c>
      <c r="D358" s="172" t="s">
        <v>154</v>
      </c>
      <c r="E358" s="173" t="s">
        <v>738</v>
      </c>
      <c r="F358" s="174" t="s">
        <v>739</v>
      </c>
      <c r="G358" s="175" t="s">
        <v>166</v>
      </c>
      <c r="H358" s="176">
        <v>40.759999999999998</v>
      </c>
      <c r="I358" s="177"/>
      <c r="J358" s="178">
        <f>ROUND(I358*H358,2)</f>
        <v>0</v>
      </c>
      <c r="K358" s="179"/>
      <c r="L358" s="38"/>
      <c r="M358" s="180" t="s">
        <v>1</v>
      </c>
      <c r="N358" s="181" t="s">
        <v>48</v>
      </c>
      <c r="O358" s="76"/>
      <c r="P358" s="182">
        <f>O358*H358</f>
        <v>0</v>
      </c>
      <c r="Q358" s="182">
        <v>0.00029999999999999997</v>
      </c>
      <c r="R358" s="182">
        <f>Q358*H358</f>
        <v>0.012227999999999998</v>
      </c>
      <c r="S358" s="182">
        <v>0</v>
      </c>
      <c r="T358" s="183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4" t="s">
        <v>237</v>
      </c>
      <c r="AT358" s="184" t="s">
        <v>154</v>
      </c>
      <c r="AU358" s="184" t="s">
        <v>159</v>
      </c>
      <c r="AY358" s="18" t="s">
        <v>151</v>
      </c>
      <c r="BE358" s="185">
        <f>IF(N358="základní",J358,0)</f>
        <v>0</v>
      </c>
      <c r="BF358" s="185">
        <f>IF(N358="snížená",J358,0)</f>
        <v>0</v>
      </c>
      <c r="BG358" s="185">
        <f>IF(N358="zákl. přenesená",J358,0)</f>
        <v>0</v>
      </c>
      <c r="BH358" s="185">
        <f>IF(N358="sníž. přenesená",J358,0)</f>
        <v>0</v>
      </c>
      <c r="BI358" s="185">
        <f>IF(N358="nulová",J358,0)</f>
        <v>0</v>
      </c>
      <c r="BJ358" s="18" t="s">
        <v>159</v>
      </c>
      <c r="BK358" s="185">
        <f>ROUND(I358*H358,2)</f>
        <v>0</v>
      </c>
      <c r="BL358" s="18" t="s">
        <v>237</v>
      </c>
      <c r="BM358" s="184" t="s">
        <v>740</v>
      </c>
    </row>
    <row r="359" s="2" customFormat="1" ht="24.15" customHeight="1">
      <c r="A359" s="37"/>
      <c r="B359" s="171"/>
      <c r="C359" s="172" t="s">
        <v>741</v>
      </c>
      <c r="D359" s="172" t="s">
        <v>154</v>
      </c>
      <c r="E359" s="173" t="s">
        <v>742</v>
      </c>
      <c r="F359" s="174" t="s">
        <v>743</v>
      </c>
      <c r="G359" s="175" t="s">
        <v>171</v>
      </c>
      <c r="H359" s="176">
        <v>2.2999999999999998</v>
      </c>
      <c r="I359" s="177"/>
      <c r="J359" s="178">
        <f>ROUND(I359*H359,2)</f>
        <v>0</v>
      </c>
      <c r="K359" s="179"/>
      <c r="L359" s="38"/>
      <c r="M359" s="180" t="s">
        <v>1</v>
      </c>
      <c r="N359" s="181" t="s">
        <v>48</v>
      </c>
      <c r="O359" s="76"/>
      <c r="P359" s="182">
        <f>O359*H359</f>
        <v>0</v>
      </c>
      <c r="Q359" s="182">
        <v>0.00020000000000000001</v>
      </c>
      <c r="R359" s="182">
        <f>Q359*H359</f>
        <v>0.00045999999999999996</v>
      </c>
      <c r="S359" s="182">
        <v>0</v>
      </c>
      <c r="T359" s="183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184" t="s">
        <v>237</v>
      </c>
      <c r="AT359" s="184" t="s">
        <v>154</v>
      </c>
      <c r="AU359" s="184" t="s">
        <v>159</v>
      </c>
      <c r="AY359" s="18" t="s">
        <v>151</v>
      </c>
      <c r="BE359" s="185">
        <f>IF(N359="základní",J359,0)</f>
        <v>0</v>
      </c>
      <c r="BF359" s="185">
        <f>IF(N359="snížená",J359,0)</f>
        <v>0</v>
      </c>
      <c r="BG359" s="185">
        <f>IF(N359="zákl. přenesená",J359,0)</f>
        <v>0</v>
      </c>
      <c r="BH359" s="185">
        <f>IF(N359="sníž. přenesená",J359,0)</f>
        <v>0</v>
      </c>
      <c r="BI359" s="185">
        <f>IF(N359="nulová",J359,0)</f>
        <v>0</v>
      </c>
      <c r="BJ359" s="18" t="s">
        <v>159</v>
      </c>
      <c r="BK359" s="185">
        <f>ROUND(I359*H359,2)</f>
        <v>0</v>
      </c>
      <c r="BL359" s="18" t="s">
        <v>237</v>
      </c>
      <c r="BM359" s="184" t="s">
        <v>744</v>
      </c>
    </row>
    <row r="360" s="2" customFormat="1" ht="14.4" customHeight="1">
      <c r="A360" s="37"/>
      <c r="B360" s="171"/>
      <c r="C360" s="202" t="s">
        <v>745</v>
      </c>
      <c r="D360" s="202" t="s">
        <v>232</v>
      </c>
      <c r="E360" s="203" t="s">
        <v>746</v>
      </c>
      <c r="F360" s="204" t="s">
        <v>747</v>
      </c>
      <c r="G360" s="205" t="s">
        <v>171</v>
      </c>
      <c r="H360" s="206">
        <v>2.5299999999999998</v>
      </c>
      <c r="I360" s="207"/>
      <c r="J360" s="208">
        <f>ROUND(I360*H360,2)</f>
        <v>0</v>
      </c>
      <c r="K360" s="209"/>
      <c r="L360" s="210"/>
      <c r="M360" s="211" t="s">
        <v>1</v>
      </c>
      <c r="N360" s="212" t="s">
        <v>48</v>
      </c>
      <c r="O360" s="76"/>
      <c r="P360" s="182">
        <f>O360*H360</f>
        <v>0</v>
      </c>
      <c r="Q360" s="182">
        <v>0.00017000000000000001</v>
      </c>
      <c r="R360" s="182">
        <f>Q360*H360</f>
        <v>0.00043009999999999999</v>
      </c>
      <c r="S360" s="182">
        <v>0</v>
      </c>
      <c r="T360" s="183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184" t="s">
        <v>316</v>
      </c>
      <c r="AT360" s="184" t="s">
        <v>232</v>
      </c>
      <c r="AU360" s="184" t="s">
        <v>159</v>
      </c>
      <c r="AY360" s="18" t="s">
        <v>151</v>
      </c>
      <c r="BE360" s="185">
        <f>IF(N360="základní",J360,0)</f>
        <v>0</v>
      </c>
      <c r="BF360" s="185">
        <f>IF(N360="snížená",J360,0)</f>
        <v>0</v>
      </c>
      <c r="BG360" s="185">
        <f>IF(N360="zákl. přenesená",J360,0)</f>
        <v>0</v>
      </c>
      <c r="BH360" s="185">
        <f>IF(N360="sníž. přenesená",J360,0)</f>
        <v>0</v>
      </c>
      <c r="BI360" s="185">
        <f>IF(N360="nulová",J360,0)</f>
        <v>0</v>
      </c>
      <c r="BJ360" s="18" t="s">
        <v>159</v>
      </c>
      <c r="BK360" s="185">
        <f>ROUND(I360*H360,2)</f>
        <v>0</v>
      </c>
      <c r="BL360" s="18" t="s">
        <v>237</v>
      </c>
      <c r="BM360" s="184" t="s">
        <v>748</v>
      </c>
    </row>
    <row r="361" s="14" customFormat="1">
      <c r="A361" s="14"/>
      <c r="B361" s="194"/>
      <c r="C361" s="14"/>
      <c r="D361" s="187" t="s">
        <v>161</v>
      </c>
      <c r="E361" s="14"/>
      <c r="F361" s="196" t="s">
        <v>749</v>
      </c>
      <c r="G361" s="14"/>
      <c r="H361" s="197">
        <v>2.5299999999999998</v>
      </c>
      <c r="I361" s="198"/>
      <c r="J361" s="14"/>
      <c r="K361" s="14"/>
      <c r="L361" s="194"/>
      <c r="M361" s="199"/>
      <c r="N361" s="200"/>
      <c r="O361" s="200"/>
      <c r="P361" s="200"/>
      <c r="Q361" s="200"/>
      <c r="R361" s="200"/>
      <c r="S361" s="200"/>
      <c r="T361" s="20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195" t="s">
        <v>161</v>
      </c>
      <c r="AU361" s="195" t="s">
        <v>159</v>
      </c>
      <c r="AV361" s="14" t="s">
        <v>159</v>
      </c>
      <c r="AW361" s="14" t="s">
        <v>3</v>
      </c>
      <c r="AX361" s="14" t="s">
        <v>21</v>
      </c>
      <c r="AY361" s="195" t="s">
        <v>151</v>
      </c>
    </row>
    <row r="362" s="2" customFormat="1" ht="24.15" customHeight="1">
      <c r="A362" s="37"/>
      <c r="B362" s="171"/>
      <c r="C362" s="172" t="s">
        <v>750</v>
      </c>
      <c r="D362" s="172" t="s">
        <v>154</v>
      </c>
      <c r="E362" s="173" t="s">
        <v>751</v>
      </c>
      <c r="F362" s="174" t="s">
        <v>752</v>
      </c>
      <c r="G362" s="175" t="s">
        <v>157</v>
      </c>
      <c r="H362" s="176">
        <v>1.6519999999999999</v>
      </c>
      <c r="I362" s="177"/>
      <c r="J362" s="178">
        <f>ROUND(I362*H362,2)</f>
        <v>0</v>
      </c>
      <c r="K362" s="179"/>
      <c r="L362" s="38"/>
      <c r="M362" s="180" t="s">
        <v>1</v>
      </c>
      <c r="N362" s="181" t="s">
        <v>48</v>
      </c>
      <c r="O362" s="76"/>
      <c r="P362" s="182">
        <f>O362*H362</f>
        <v>0</v>
      </c>
      <c r="Q362" s="182">
        <v>0</v>
      </c>
      <c r="R362" s="182">
        <f>Q362*H362</f>
        <v>0</v>
      </c>
      <c r="S362" s="182">
        <v>0</v>
      </c>
      <c r="T362" s="183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184" t="s">
        <v>237</v>
      </c>
      <c r="AT362" s="184" t="s">
        <v>154</v>
      </c>
      <c r="AU362" s="184" t="s">
        <v>159</v>
      </c>
      <c r="AY362" s="18" t="s">
        <v>151</v>
      </c>
      <c r="BE362" s="185">
        <f>IF(N362="základní",J362,0)</f>
        <v>0</v>
      </c>
      <c r="BF362" s="185">
        <f>IF(N362="snížená",J362,0)</f>
        <v>0</v>
      </c>
      <c r="BG362" s="185">
        <f>IF(N362="zákl. přenesená",J362,0)</f>
        <v>0</v>
      </c>
      <c r="BH362" s="185">
        <f>IF(N362="sníž. přenesená",J362,0)</f>
        <v>0</v>
      </c>
      <c r="BI362" s="185">
        <f>IF(N362="nulová",J362,0)</f>
        <v>0</v>
      </c>
      <c r="BJ362" s="18" t="s">
        <v>159</v>
      </c>
      <c r="BK362" s="185">
        <f>ROUND(I362*H362,2)</f>
        <v>0</v>
      </c>
      <c r="BL362" s="18" t="s">
        <v>237</v>
      </c>
      <c r="BM362" s="184" t="s">
        <v>753</v>
      </c>
    </row>
    <row r="363" s="2" customFormat="1" ht="24.15" customHeight="1">
      <c r="A363" s="37"/>
      <c r="B363" s="171"/>
      <c r="C363" s="172" t="s">
        <v>754</v>
      </c>
      <c r="D363" s="172" t="s">
        <v>154</v>
      </c>
      <c r="E363" s="173" t="s">
        <v>755</v>
      </c>
      <c r="F363" s="174" t="s">
        <v>756</v>
      </c>
      <c r="G363" s="175" t="s">
        <v>157</v>
      </c>
      <c r="H363" s="176">
        <v>1.6519999999999999</v>
      </c>
      <c r="I363" s="177"/>
      <c r="J363" s="178">
        <f>ROUND(I363*H363,2)</f>
        <v>0</v>
      </c>
      <c r="K363" s="179"/>
      <c r="L363" s="38"/>
      <c r="M363" s="180" t="s">
        <v>1</v>
      </c>
      <c r="N363" s="181" t="s">
        <v>48</v>
      </c>
      <c r="O363" s="76"/>
      <c r="P363" s="182">
        <f>O363*H363</f>
        <v>0</v>
      </c>
      <c r="Q363" s="182">
        <v>0</v>
      </c>
      <c r="R363" s="182">
        <f>Q363*H363</f>
        <v>0</v>
      </c>
      <c r="S363" s="182">
        <v>0</v>
      </c>
      <c r="T363" s="183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184" t="s">
        <v>237</v>
      </c>
      <c r="AT363" s="184" t="s">
        <v>154</v>
      </c>
      <c r="AU363" s="184" t="s">
        <v>159</v>
      </c>
      <c r="AY363" s="18" t="s">
        <v>151</v>
      </c>
      <c r="BE363" s="185">
        <f>IF(N363="základní",J363,0)</f>
        <v>0</v>
      </c>
      <c r="BF363" s="185">
        <f>IF(N363="snížená",J363,0)</f>
        <v>0</v>
      </c>
      <c r="BG363" s="185">
        <f>IF(N363="zákl. přenesená",J363,0)</f>
        <v>0</v>
      </c>
      <c r="BH363" s="185">
        <f>IF(N363="sníž. přenesená",J363,0)</f>
        <v>0</v>
      </c>
      <c r="BI363" s="185">
        <f>IF(N363="nulová",J363,0)</f>
        <v>0</v>
      </c>
      <c r="BJ363" s="18" t="s">
        <v>159</v>
      </c>
      <c r="BK363" s="185">
        <f>ROUND(I363*H363,2)</f>
        <v>0</v>
      </c>
      <c r="BL363" s="18" t="s">
        <v>237</v>
      </c>
      <c r="BM363" s="184" t="s">
        <v>757</v>
      </c>
    </row>
    <row r="364" s="12" customFormat="1" ht="22.8" customHeight="1">
      <c r="A364" s="12"/>
      <c r="B364" s="158"/>
      <c r="C364" s="12"/>
      <c r="D364" s="159" t="s">
        <v>81</v>
      </c>
      <c r="E364" s="169" t="s">
        <v>758</v>
      </c>
      <c r="F364" s="169" t="s">
        <v>759</v>
      </c>
      <c r="G364" s="12"/>
      <c r="H364" s="12"/>
      <c r="I364" s="161"/>
      <c r="J364" s="170">
        <f>BK364</f>
        <v>0</v>
      </c>
      <c r="K364" s="12"/>
      <c r="L364" s="158"/>
      <c r="M364" s="163"/>
      <c r="N364" s="164"/>
      <c r="O364" s="164"/>
      <c r="P364" s="165">
        <f>SUM(P365:P383)</f>
        <v>0</v>
      </c>
      <c r="Q364" s="164"/>
      <c r="R364" s="165">
        <f>SUM(R365:R383)</f>
        <v>2.2058849600000001</v>
      </c>
      <c r="S364" s="164"/>
      <c r="T364" s="166">
        <f>SUM(T365:T383)</f>
        <v>0.084000000000000005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59" t="s">
        <v>159</v>
      </c>
      <c r="AT364" s="167" t="s">
        <v>81</v>
      </c>
      <c r="AU364" s="167" t="s">
        <v>21</v>
      </c>
      <c r="AY364" s="159" t="s">
        <v>151</v>
      </c>
      <c r="BK364" s="168">
        <f>SUM(BK365:BK383)</f>
        <v>0</v>
      </c>
    </row>
    <row r="365" s="2" customFormat="1" ht="24.15" customHeight="1">
      <c r="A365" s="37"/>
      <c r="B365" s="171"/>
      <c r="C365" s="172" t="s">
        <v>760</v>
      </c>
      <c r="D365" s="172" t="s">
        <v>154</v>
      </c>
      <c r="E365" s="173" t="s">
        <v>761</v>
      </c>
      <c r="F365" s="174" t="s">
        <v>762</v>
      </c>
      <c r="G365" s="175" t="s">
        <v>166</v>
      </c>
      <c r="H365" s="176">
        <v>89.469999999999999</v>
      </c>
      <c r="I365" s="177"/>
      <c r="J365" s="178">
        <f>ROUND(I365*H365,2)</f>
        <v>0</v>
      </c>
      <c r="K365" s="179"/>
      <c r="L365" s="38"/>
      <c r="M365" s="180" t="s">
        <v>1</v>
      </c>
      <c r="N365" s="181" t="s">
        <v>48</v>
      </c>
      <c r="O365" s="76"/>
      <c r="P365" s="182">
        <f>O365*H365</f>
        <v>0</v>
      </c>
      <c r="Q365" s="182">
        <v>3.0000000000000001E-05</v>
      </c>
      <c r="R365" s="182">
        <f>Q365*H365</f>
        <v>0.0026841</v>
      </c>
      <c r="S365" s="182">
        <v>0</v>
      </c>
      <c r="T365" s="183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184" t="s">
        <v>237</v>
      </c>
      <c r="AT365" s="184" t="s">
        <v>154</v>
      </c>
      <c r="AU365" s="184" t="s">
        <v>159</v>
      </c>
      <c r="AY365" s="18" t="s">
        <v>151</v>
      </c>
      <c r="BE365" s="185">
        <f>IF(N365="základní",J365,0)</f>
        <v>0</v>
      </c>
      <c r="BF365" s="185">
        <f>IF(N365="snížená",J365,0)</f>
        <v>0</v>
      </c>
      <c r="BG365" s="185">
        <f>IF(N365="zákl. přenesená",J365,0)</f>
        <v>0</v>
      </c>
      <c r="BH365" s="185">
        <f>IF(N365="sníž. přenesená",J365,0)</f>
        <v>0</v>
      </c>
      <c r="BI365" s="185">
        <f>IF(N365="nulová",J365,0)</f>
        <v>0</v>
      </c>
      <c r="BJ365" s="18" t="s">
        <v>159</v>
      </c>
      <c r="BK365" s="185">
        <f>ROUND(I365*H365,2)</f>
        <v>0</v>
      </c>
      <c r="BL365" s="18" t="s">
        <v>237</v>
      </c>
      <c r="BM365" s="184" t="s">
        <v>763</v>
      </c>
    </row>
    <row r="366" s="14" customFormat="1">
      <c r="A366" s="14"/>
      <c r="B366" s="194"/>
      <c r="C366" s="14"/>
      <c r="D366" s="187" t="s">
        <v>161</v>
      </c>
      <c r="E366" s="195" t="s">
        <v>1</v>
      </c>
      <c r="F366" s="196" t="s">
        <v>764</v>
      </c>
      <c r="G366" s="14"/>
      <c r="H366" s="197">
        <v>89.469999999999999</v>
      </c>
      <c r="I366" s="198"/>
      <c r="J366" s="14"/>
      <c r="K366" s="14"/>
      <c r="L366" s="194"/>
      <c r="M366" s="199"/>
      <c r="N366" s="200"/>
      <c r="O366" s="200"/>
      <c r="P366" s="200"/>
      <c r="Q366" s="200"/>
      <c r="R366" s="200"/>
      <c r="S366" s="200"/>
      <c r="T366" s="20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195" t="s">
        <v>161</v>
      </c>
      <c r="AU366" s="195" t="s">
        <v>159</v>
      </c>
      <c r="AV366" s="14" t="s">
        <v>159</v>
      </c>
      <c r="AW366" s="14" t="s">
        <v>38</v>
      </c>
      <c r="AX366" s="14" t="s">
        <v>21</v>
      </c>
      <c r="AY366" s="195" t="s">
        <v>151</v>
      </c>
    </row>
    <row r="367" s="2" customFormat="1" ht="24.15" customHeight="1">
      <c r="A367" s="37"/>
      <c r="B367" s="171"/>
      <c r="C367" s="172" t="s">
        <v>765</v>
      </c>
      <c r="D367" s="172" t="s">
        <v>154</v>
      </c>
      <c r="E367" s="173" t="s">
        <v>766</v>
      </c>
      <c r="F367" s="174" t="s">
        <v>767</v>
      </c>
      <c r="G367" s="175" t="s">
        <v>166</v>
      </c>
      <c r="H367" s="176">
        <v>89.469999999999999</v>
      </c>
      <c r="I367" s="177"/>
      <c r="J367" s="178">
        <f>ROUND(I367*H367,2)</f>
        <v>0</v>
      </c>
      <c r="K367" s="179"/>
      <c r="L367" s="38"/>
      <c r="M367" s="180" t="s">
        <v>1</v>
      </c>
      <c r="N367" s="181" t="s">
        <v>48</v>
      </c>
      <c r="O367" s="76"/>
      <c r="P367" s="182">
        <f>O367*H367</f>
        <v>0</v>
      </c>
      <c r="Q367" s="182">
        <v>0.0044999999999999997</v>
      </c>
      <c r="R367" s="182">
        <f>Q367*H367</f>
        <v>0.40261499999999995</v>
      </c>
      <c r="S367" s="182">
        <v>0</v>
      </c>
      <c r="T367" s="183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184" t="s">
        <v>237</v>
      </c>
      <c r="AT367" s="184" t="s">
        <v>154</v>
      </c>
      <c r="AU367" s="184" t="s">
        <v>159</v>
      </c>
      <c r="AY367" s="18" t="s">
        <v>151</v>
      </c>
      <c r="BE367" s="185">
        <f>IF(N367="základní",J367,0)</f>
        <v>0</v>
      </c>
      <c r="BF367" s="185">
        <f>IF(N367="snížená",J367,0)</f>
        <v>0</v>
      </c>
      <c r="BG367" s="185">
        <f>IF(N367="zákl. přenesená",J367,0)</f>
        <v>0</v>
      </c>
      <c r="BH367" s="185">
        <f>IF(N367="sníž. přenesená",J367,0)</f>
        <v>0</v>
      </c>
      <c r="BI367" s="185">
        <f>IF(N367="nulová",J367,0)</f>
        <v>0</v>
      </c>
      <c r="BJ367" s="18" t="s">
        <v>159</v>
      </c>
      <c r="BK367" s="185">
        <f>ROUND(I367*H367,2)</f>
        <v>0</v>
      </c>
      <c r="BL367" s="18" t="s">
        <v>237</v>
      </c>
      <c r="BM367" s="184" t="s">
        <v>768</v>
      </c>
    </row>
    <row r="368" s="2" customFormat="1" ht="14.4" customHeight="1">
      <c r="A368" s="37"/>
      <c r="B368" s="171"/>
      <c r="C368" s="172" t="s">
        <v>769</v>
      </c>
      <c r="D368" s="172" t="s">
        <v>154</v>
      </c>
      <c r="E368" s="173" t="s">
        <v>770</v>
      </c>
      <c r="F368" s="174" t="s">
        <v>771</v>
      </c>
      <c r="G368" s="175" t="s">
        <v>166</v>
      </c>
      <c r="H368" s="176">
        <v>89.469999999999999</v>
      </c>
      <c r="I368" s="177"/>
      <c r="J368" s="178">
        <f>ROUND(I368*H368,2)</f>
        <v>0</v>
      </c>
      <c r="K368" s="179"/>
      <c r="L368" s="38"/>
      <c r="M368" s="180" t="s">
        <v>1</v>
      </c>
      <c r="N368" s="181" t="s">
        <v>48</v>
      </c>
      <c r="O368" s="76"/>
      <c r="P368" s="182">
        <f>O368*H368</f>
        <v>0</v>
      </c>
      <c r="Q368" s="182">
        <v>0.00029999999999999997</v>
      </c>
      <c r="R368" s="182">
        <f>Q368*H368</f>
        <v>0.026840999999999997</v>
      </c>
      <c r="S368" s="182">
        <v>0</v>
      </c>
      <c r="T368" s="183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184" t="s">
        <v>237</v>
      </c>
      <c r="AT368" s="184" t="s">
        <v>154</v>
      </c>
      <c r="AU368" s="184" t="s">
        <v>159</v>
      </c>
      <c r="AY368" s="18" t="s">
        <v>151</v>
      </c>
      <c r="BE368" s="185">
        <f>IF(N368="základní",J368,0)</f>
        <v>0</v>
      </c>
      <c r="BF368" s="185">
        <f>IF(N368="snížená",J368,0)</f>
        <v>0</v>
      </c>
      <c r="BG368" s="185">
        <f>IF(N368="zákl. přenesená",J368,0)</f>
        <v>0</v>
      </c>
      <c r="BH368" s="185">
        <f>IF(N368="sníž. přenesená",J368,0)</f>
        <v>0</v>
      </c>
      <c r="BI368" s="185">
        <f>IF(N368="nulová",J368,0)</f>
        <v>0</v>
      </c>
      <c r="BJ368" s="18" t="s">
        <v>159</v>
      </c>
      <c r="BK368" s="185">
        <f>ROUND(I368*H368,2)</f>
        <v>0</v>
      </c>
      <c r="BL368" s="18" t="s">
        <v>237</v>
      </c>
      <c r="BM368" s="184" t="s">
        <v>772</v>
      </c>
    </row>
    <row r="369" s="14" customFormat="1">
      <c r="A369" s="14"/>
      <c r="B369" s="194"/>
      <c r="C369" s="14"/>
      <c r="D369" s="187" t="s">
        <v>161</v>
      </c>
      <c r="E369" s="195" t="s">
        <v>1</v>
      </c>
      <c r="F369" s="196" t="s">
        <v>764</v>
      </c>
      <c r="G369" s="14"/>
      <c r="H369" s="197">
        <v>89.469999999999999</v>
      </c>
      <c r="I369" s="198"/>
      <c r="J369" s="14"/>
      <c r="K369" s="14"/>
      <c r="L369" s="194"/>
      <c r="M369" s="199"/>
      <c r="N369" s="200"/>
      <c r="O369" s="200"/>
      <c r="P369" s="200"/>
      <c r="Q369" s="200"/>
      <c r="R369" s="200"/>
      <c r="S369" s="200"/>
      <c r="T369" s="201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195" t="s">
        <v>161</v>
      </c>
      <c r="AU369" s="195" t="s">
        <v>159</v>
      </c>
      <c r="AV369" s="14" t="s">
        <v>159</v>
      </c>
      <c r="AW369" s="14" t="s">
        <v>38</v>
      </c>
      <c r="AX369" s="14" t="s">
        <v>21</v>
      </c>
      <c r="AY369" s="195" t="s">
        <v>151</v>
      </c>
    </row>
    <row r="370" s="2" customFormat="1" ht="37.8" customHeight="1">
      <c r="A370" s="37"/>
      <c r="B370" s="171"/>
      <c r="C370" s="202" t="s">
        <v>773</v>
      </c>
      <c r="D370" s="202" t="s">
        <v>232</v>
      </c>
      <c r="E370" s="203" t="s">
        <v>774</v>
      </c>
      <c r="F370" s="204" t="s">
        <v>775</v>
      </c>
      <c r="G370" s="205" t="s">
        <v>166</v>
      </c>
      <c r="H370" s="206">
        <v>98.417000000000002</v>
      </c>
      <c r="I370" s="207"/>
      <c r="J370" s="208">
        <f>ROUND(I370*H370,2)</f>
        <v>0</v>
      </c>
      <c r="K370" s="209"/>
      <c r="L370" s="210"/>
      <c r="M370" s="211" t="s">
        <v>1</v>
      </c>
      <c r="N370" s="212" t="s">
        <v>48</v>
      </c>
      <c r="O370" s="76"/>
      <c r="P370" s="182">
        <f>O370*H370</f>
        <v>0</v>
      </c>
      <c r="Q370" s="182">
        <v>0.0036800000000000001</v>
      </c>
      <c r="R370" s="182">
        <f>Q370*H370</f>
        <v>0.36217456000000003</v>
      </c>
      <c r="S370" s="182">
        <v>0</v>
      </c>
      <c r="T370" s="183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184" t="s">
        <v>316</v>
      </c>
      <c r="AT370" s="184" t="s">
        <v>232</v>
      </c>
      <c r="AU370" s="184" t="s">
        <v>159</v>
      </c>
      <c r="AY370" s="18" t="s">
        <v>151</v>
      </c>
      <c r="BE370" s="185">
        <f>IF(N370="základní",J370,0)</f>
        <v>0</v>
      </c>
      <c r="BF370" s="185">
        <f>IF(N370="snížená",J370,0)</f>
        <v>0</v>
      </c>
      <c r="BG370" s="185">
        <f>IF(N370="zákl. přenesená",J370,0)</f>
        <v>0</v>
      </c>
      <c r="BH370" s="185">
        <f>IF(N370="sníž. přenesená",J370,0)</f>
        <v>0</v>
      </c>
      <c r="BI370" s="185">
        <f>IF(N370="nulová",J370,0)</f>
        <v>0</v>
      </c>
      <c r="BJ370" s="18" t="s">
        <v>159</v>
      </c>
      <c r="BK370" s="185">
        <f>ROUND(I370*H370,2)</f>
        <v>0</v>
      </c>
      <c r="BL370" s="18" t="s">
        <v>237</v>
      </c>
      <c r="BM370" s="184" t="s">
        <v>776</v>
      </c>
    </row>
    <row r="371" s="14" customFormat="1">
      <c r="A371" s="14"/>
      <c r="B371" s="194"/>
      <c r="C371" s="14"/>
      <c r="D371" s="187" t="s">
        <v>161</v>
      </c>
      <c r="E371" s="14"/>
      <c r="F371" s="196" t="s">
        <v>777</v>
      </c>
      <c r="G371" s="14"/>
      <c r="H371" s="197">
        <v>98.417000000000002</v>
      </c>
      <c r="I371" s="198"/>
      <c r="J371" s="14"/>
      <c r="K371" s="14"/>
      <c r="L371" s="194"/>
      <c r="M371" s="199"/>
      <c r="N371" s="200"/>
      <c r="O371" s="200"/>
      <c r="P371" s="200"/>
      <c r="Q371" s="200"/>
      <c r="R371" s="200"/>
      <c r="S371" s="200"/>
      <c r="T371" s="20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195" t="s">
        <v>161</v>
      </c>
      <c r="AU371" s="195" t="s">
        <v>159</v>
      </c>
      <c r="AV371" s="14" t="s">
        <v>159</v>
      </c>
      <c r="AW371" s="14" t="s">
        <v>3</v>
      </c>
      <c r="AX371" s="14" t="s">
        <v>21</v>
      </c>
      <c r="AY371" s="195" t="s">
        <v>151</v>
      </c>
    </row>
    <row r="372" s="2" customFormat="1" ht="14.4" customHeight="1">
      <c r="A372" s="37"/>
      <c r="B372" s="171"/>
      <c r="C372" s="172" t="s">
        <v>778</v>
      </c>
      <c r="D372" s="172" t="s">
        <v>154</v>
      </c>
      <c r="E372" s="173" t="s">
        <v>779</v>
      </c>
      <c r="F372" s="174" t="s">
        <v>780</v>
      </c>
      <c r="G372" s="175" t="s">
        <v>171</v>
      </c>
      <c r="H372" s="176">
        <v>84.599999999999994</v>
      </c>
      <c r="I372" s="177"/>
      <c r="J372" s="178">
        <f>ROUND(I372*H372,2)</f>
        <v>0</v>
      </c>
      <c r="K372" s="179"/>
      <c r="L372" s="38"/>
      <c r="M372" s="180" t="s">
        <v>1</v>
      </c>
      <c r="N372" s="181" t="s">
        <v>48</v>
      </c>
      <c r="O372" s="76"/>
      <c r="P372" s="182">
        <f>O372*H372</f>
        <v>0</v>
      </c>
      <c r="Q372" s="182">
        <v>1.0000000000000001E-05</v>
      </c>
      <c r="R372" s="182">
        <f>Q372*H372</f>
        <v>0.00084599999999999996</v>
      </c>
      <c r="S372" s="182">
        <v>0</v>
      </c>
      <c r="T372" s="183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184" t="s">
        <v>237</v>
      </c>
      <c r="AT372" s="184" t="s">
        <v>154</v>
      </c>
      <c r="AU372" s="184" t="s">
        <v>159</v>
      </c>
      <c r="AY372" s="18" t="s">
        <v>151</v>
      </c>
      <c r="BE372" s="185">
        <f>IF(N372="základní",J372,0)</f>
        <v>0</v>
      </c>
      <c r="BF372" s="185">
        <f>IF(N372="snížená",J372,0)</f>
        <v>0</v>
      </c>
      <c r="BG372" s="185">
        <f>IF(N372="zákl. přenesená",J372,0)</f>
        <v>0</v>
      </c>
      <c r="BH372" s="185">
        <f>IF(N372="sníž. přenesená",J372,0)</f>
        <v>0</v>
      </c>
      <c r="BI372" s="185">
        <f>IF(N372="nulová",J372,0)</f>
        <v>0</v>
      </c>
      <c r="BJ372" s="18" t="s">
        <v>159</v>
      </c>
      <c r="BK372" s="185">
        <f>ROUND(I372*H372,2)</f>
        <v>0</v>
      </c>
      <c r="BL372" s="18" t="s">
        <v>237</v>
      </c>
      <c r="BM372" s="184" t="s">
        <v>781</v>
      </c>
    </row>
    <row r="373" s="14" customFormat="1">
      <c r="A373" s="14"/>
      <c r="B373" s="194"/>
      <c r="C373" s="14"/>
      <c r="D373" s="187" t="s">
        <v>161</v>
      </c>
      <c r="E373" s="195" t="s">
        <v>1</v>
      </c>
      <c r="F373" s="196" t="s">
        <v>782</v>
      </c>
      <c r="G373" s="14"/>
      <c r="H373" s="197">
        <v>84.599999999999994</v>
      </c>
      <c r="I373" s="198"/>
      <c r="J373" s="14"/>
      <c r="K373" s="14"/>
      <c r="L373" s="194"/>
      <c r="M373" s="199"/>
      <c r="N373" s="200"/>
      <c r="O373" s="200"/>
      <c r="P373" s="200"/>
      <c r="Q373" s="200"/>
      <c r="R373" s="200"/>
      <c r="S373" s="200"/>
      <c r="T373" s="201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195" t="s">
        <v>161</v>
      </c>
      <c r="AU373" s="195" t="s">
        <v>159</v>
      </c>
      <c r="AV373" s="14" t="s">
        <v>159</v>
      </c>
      <c r="AW373" s="14" t="s">
        <v>38</v>
      </c>
      <c r="AX373" s="14" t="s">
        <v>21</v>
      </c>
      <c r="AY373" s="195" t="s">
        <v>151</v>
      </c>
    </row>
    <row r="374" s="2" customFormat="1" ht="14.4" customHeight="1">
      <c r="A374" s="37"/>
      <c r="B374" s="171"/>
      <c r="C374" s="202" t="s">
        <v>783</v>
      </c>
      <c r="D374" s="202" t="s">
        <v>232</v>
      </c>
      <c r="E374" s="203" t="s">
        <v>784</v>
      </c>
      <c r="F374" s="204" t="s">
        <v>785</v>
      </c>
      <c r="G374" s="205" t="s">
        <v>171</v>
      </c>
      <c r="H374" s="206">
        <v>86.292000000000002</v>
      </c>
      <c r="I374" s="207"/>
      <c r="J374" s="208">
        <f>ROUND(I374*H374,2)</f>
        <v>0</v>
      </c>
      <c r="K374" s="209"/>
      <c r="L374" s="210"/>
      <c r="M374" s="211" t="s">
        <v>1</v>
      </c>
      <c r="N374" s="212" t="s">
        <v>48</v>
      </c>
      <c r="O374" s="76"/>
      <c r="P374" s="182">
        <f>O374*H374</f>
        <v>0</v>
      </c>
      <c r="Q374" s="182">
        <v>0.00035</v>
      </c>
      <c r="R374" s="182">
        <f>Q374*H374</f>
        <v>0.030202200000000002</v>
      </c>
      <c r="S374" s="182">
        <v>0</v>
      </c>
      <c r="T374" s="183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184" t="s">
        <v>316</v>
      </c>
      <c r="AT374" s="184" t="s">
        <v>232</v>
      </c>
      <c r="AU374" s="184" t="s">
        <v>159</v>
      </c>
      <c r="AY374" s="18" t="s">
        <v>151</v>
      </c>
      <c r="BE374" s="185">
        <f>IF(N374="základní",J374,0)</f>
        <v>0</v>
      </c>
      <c r="BF374" s="185">
        <f>IF(N374="snížená",J374,0)</f>
        <v>0</v>
      </c>
      <c r="BG374" s="185">
        <f>IF(N374="zákl. přenesená",J374,0)</f>
        <v>0</v>
      </c>
      <c r="BH374" s="185">
        <f>IF(N374="sníž. přenesená",J374,0)</f>
        <v>0</v>
      </c>
      <c r="BI374" s="185">
        <f>IF(N374="nulová",J374,0)</f>
        <v>0</v>
      </c>
      <c r="BJ374" s="18" t="s">
        <v>159</v>
      </c>
      <c r="BK374" s="185">
        <f>ROUND(I374*H374,2)</f>
        <v>0</v>
      </c>
      <c r="BL374" s="18" t="s">
        <v>237</v>
      </c>
      <c r="BM374" s="184" t="s">
        <v>786</v>
      </c>
    </row>
    <row r="375" s="14" customFormat="1">
      <c r="A375" s="14"/>
      <c r="B375" s="194"/>
      <c r="C375" s="14"/>
      <c r="D375" s="187" t="s">
        <v>161</v>
      </c>
      <c r="E375" s="14"/>
      <c r="F375" s="196" t="s">
        <v>787</v>
      </c>
      <c r="G375" s="14"/>
      <c r="H375" s="197">
        <v>86.292000000000002</v>
      </c>
      <c r="I375" s="198"/>
      <c r="J375" s="14"/>
      <c r="K375" s="14"/>
      <c r="L375" s="194"/>
      <c r="M375" s="199"/>
      <c r="N375" s="200"/>
      <c r="O375" s="200"/>
      <c r="P375" s="200"/>
      <c r="Q375" s="200"/>
      <c r="R375" s="200"/>
      <c r="S375" s="200"/>
      <c r="T375" s="201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195" t="s">
        <v>161</v>
      </c>
      <c r="AU375" s="195" t="s">
        <v>159</v>
      </c>
      <c r="AV375" s="14" t="s">
        <v>159</v>
      </c>
      <c r="AW375" s="14" t="s">
        <v>3</v>
      </c>
      <c r="AX375" s="14" t="s">
        <v>21</v>
      </c>
      <c r="AY375" s="195" t="s">
        <v>151</v>
      </c>
    </row>
    <row r="376" s="2" customFormat="1" ht="24.15" customHeight="1">
      <c r="A376" s="37"/>
      <c r="B376" s="171"/>
      <c r="C376" s="172" t="s">
        <v>788</v>
      </c>
      <c r="D376" s="172" t="s">
        <v>154</v>
      </c>
      <c r="E376" s="173" t="s">
        <v>789</v>
      </c>
      <c r="F376" s="174" t="s">
        <v>790</v>
      </c>
      <c r="G376" s="175" t="s">
        <v>166</v>
      </c>
      <c r="H376" s="176">
        <v>28</v>
      </c>
      <c r="I376" s="177"/>
      <c r="J376" s="178">
        <f>ROUND(I376*H376,2)</f>
        <v>0</v>
      </c>
      <c r="K376" s="179"/>
      <c r="L376" s="38"/>
      <c r="M376" s="180" t="s">
        <v>1</v>
      </c>
      <c r="N376" s="181" t="s">
        <v>48</v>
      </c>
      <c r="O376" s="76"/>
      <c r="P376" s="182">
        <f>O376*H376</f>
        <v>0</v>
      </c>
      <c r="Q376" s="182">
        <v>0</v>
      </c>
      <c r="R376" s="182">
        <f>Q376*H376</f>
        <v>0</v>
      </c>
      <c r="S376" s="182">
        <v>0.0030000000000000001</v>
      </c>
      <c r="T376" s="183">
        <f>S376*H376</f>
        <v>0.084000000000000005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184" t="s">
        <v>237</v>
      </c>
      <c r="AT376" s="184" t="s">
        <v>154</v>
      </c>
      <c r="AU376" s="184" t="s">
        <v>159</v>
      </c>
      <c r="AY376" s="18" t="s">
        <v>151</v>
      </c>
      <c r="BE376" s="185">
        <f>IF(N376="základní",J376,0)</f>
        <v>0</v>
      </c>
      <c r="BF376" s="185">
        <f>IF(N376="snížená",J376,0)</f>
        <v>0</v>
      </c>
      <c r="BG376" s="185">
        <f>IF(N376="zákl. přenesená",J376,0)</f>
        <v>0</v>
      </c>
      <c r="BH376" s="185">
        <f>IF(N376="sníž. přenesená",J376,0)</f>
        <v>0</v>
      </c>
      <c r="BI376" s="185">
        <f>IF(N376="nulová",J376,0)</f>
        <v>0</v>
      </c>
      <c r="BJ376" s="18" t="s">
        <v>159</v>
      </c>
      <c r="BK376" s="185">
        <f>ROUND(I376*H376,2)</f>
        <v>0</v>
      </c>
      <c r="BL376" s="18" t="s">
        <v>237</v>
      </c>
      <c r="BM376" s="184" t="s">
        <v>791</v>
      </c>
    </row>
    <row r="377" s="14" customFormat="1">
      <c r="A377" s="14"/>
      <c r="B377" s="194"/>
      <c r="C377" s="14"/>
      <c r="D377" s="187" t="s">
        <v>161</v>
      </c>
      <c r="E377" s="195" t="s">
        <v>1</v>
      </c>
      <c r="F377" s="196" t="s">
        <v>454</v>
      </c>
      <c r="G377" s="14"/>
      <c r="H377" s="197">
        <v>28</v>
      </c>
      <c r="I377" s="198"/>
      <c r="J377" s="14"/>
      <c r="K377" s="14"/>
      <c r="L377" s="194"/>
      <c r="M377" s="199"/>
      <c r="N377" s="200"/>
      <c r="O377" s="200"/>
      <c r="P377" s="200"/>
      <c r="Q377" s="200"/>
      <c r="R377" s="200"/>
      <c r="S377" s="200"/>
      <c r="T377" s="20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195" t="s">
        <v>161</v>
      </c>
      <c r="AU377" s="195" t="s">
        <v>159</v>
      </c>
      <c r="AV377" s="14" t="s">
        <v>159</v>
      </c>
      <c r="AW377" s="14" t="s">
        <v>38</v>
      </c>
      <c r="AX377" s="14" t="s">
        <v>21</v>
      </c>
      <c r="AY377" s="195" t="s">
        <v>151</v>
      </c>
    </row>
    <row r="378" s="2" customFormat="1" ht="14.4" customHeight="1">
      <c r="A378" s="37"/>
      <c r="B378" s="171"/>
      <c r="C378" s="172" t="s">
        <v>792</v>
      </c>
      <c r="D378" s="172" t="s">
        <v>154</v>
      </c>
      <c r="E378" s="173" t="s">
        <v>793</v>
      </c>
      <c r="F378" s="174" t="s">
        <v>794</v>
      </c>
      <c r="G378" s="175" t="s">
        <v>166</v>
      </c>
      <c r="H378" s="176">
        <v>89.469999999999999</v>
      </c>
      <c r="I378" s="177"/>
      <c r="J378" s="178">
        <f>ROUND(I378*H378,2)</f>
        <v>0</v>
      </c>
      <c r="K378" s="179"/>
      <c r="L378" s="38"/>
      <c r="M378" s="180" t="s">
        <v>1</v>
      </c>
      <c r="N378" s="181" t="s">
        <v>48</v>
      </c>
      <c r="O378" s="76"/>
      <c r="P378" s="182">
        <f>O378*H378</f>
        <v>0</v>
      </c>
      <c r="Q378" s="182">
        <v>0</v>
      </c>
      <c r="R378" s="182">
        <f>Q378*H378</f>
        <v>0</v>
      </c>
      <c r="S378" s="182">
        <v>0</v>
      </c>
      <c r="T378" s="183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184" t="s">
        <v>237</v>
      </c>
      <c r="AT378" s="184" t="s">
        <v>154</v>
      </c>
      <c r="AU378" s="184" t="s">
        <v>159</v>
      </c>
      <c r="AY378" s="18" t="s">
        <v>151</v>
      </c>
      <c r="BE378" s="185">
        <f>IF(N378="základní",J378,0)</f>
        <v>0</v>
      </c>
      <c r="BF378" s="185">
        <f>IF(N378="snížená",J378,0)</f>
        <v>0</v>
      </c>
      <c r="BG378" s="185">
        <f>IF(N378="zákl. přenesená",J378,0)</f>
        <v>0</v>
      </c>
      <c r="BH378" s="185">
        <f>IF(N378="sníž. přenesená",J378,0)</f>
        <v>0</v>
      </c>
      <c r="BI378" s="185">
        <f>IF(N378="nulová",J378,0)</f>
        <v>0</v>
      </c>
      <c r="BJ378" s="18" t="s">
        <v>159</v>
      </c>
      <c r="BK378" s="185">
        <f>ROUND(I378*H378,2)</f>
        <v>0</v>
      </c>
      <c r="BL378" s="18" t="s">
        <v>237</v>
      </c>
      <c r="BM378" s="184" t="s">
        <v>795</v>
      </c>
    </row>
    <row r="379" s="2" customFormat="1" ht="24.15" customHeight="1">
      <c r="A379" s="37"/>
      <c r="B379" s="171"/>
      <c r="C379" s="172" t="s">
        <v>796</v>
      </c>
      <c r="D379" s="172" t="s">
        <v>154</v>
      </c>
      <c r="E379" s="173" t="s">
        <v>797</v>
      </c>
      <c r="F379" s="174" t="s">
        <v>798</v>
      </c>
      <c r="G379" s="175" t="s">
        <v>166</v>
      </c>
      <c r="H379" s="176">
        <v>89.469999999999999</v>
      </c>
      <c r="I379" s="177"/>
      <c r="J379" s="178">
        <f>ROUND(I379*H379,2)</f>
        <v>0</v>
      </c>
      <c r="K379" s="179"/>
      <c r="L379" s="38"/>
      <c r="M379" s="180" t="s">
        <v>1</v>
      </c>
      <c r="N379" s="181" t="s">
        <v>48</v>
      </c>
      <c r="O379" s="76"/>
      <c r="P379" s="182">
        <f>O379*H379</f>
        <v>0</v>
      </c>
      <c r="Q379" s="182">
        <v>0.0057800000000000004</v>
      </c>
      <c r="R379" s="182">
        <f>Q379*H379</f>
        <v>0.51713660000000006</v>
      </c>
      <c r="S379" s="182">
        <v>0</v>
      </c>
      <c r="T379" s="183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184" t="s">
        <v>237</v>
      </c>
      <c r="AT379" s="184" t="s">
        <v>154</v>
      </c>
      <c r="AU379" s="184" t="s">
        <v>159</v>
      </c>
      <c r="AY379" s="18" t="s">
        <v>151</v>
      </c>
      <c r="BE379" s="185">
        <f>IF(N379="základní",J379,0)</f>
        <v>0</v>
      </c>
      <c r="BF379" s="185">
        <f>IF(N379="snížená",J379,0)</f>
        <v>0</v>
      </c>
      <c r="BG379" s="185">
        <f>IF(N379="zákl. přenesená",J379,0)</f>
        <v>0</v>
      </c>
      <c r="BH379" s="185">
        <f>IF(N379="sníž. přenesená",J379,0)</f>
        <v>0</v>
      </c>
      <c r="BI379" s="185">
        <f>IF(N379="nulová",J379,0)</f>
        <v>0</v>
      </c>
      <c r="BJ379" s="18" t="s">
        <v>159</v>
      </c>
      <c r="BK379" s="185">
        <f>ROUND(I379*H379,2)</f>
        <v>0</v>
      </c>
      <c r="BL379" s="18" t="s">
        <v>237</v>
      </c>
      <c r="BM379" s="184" t="s">
        <v>799</v>
      </c>
    </row>
    <row r="380" s="2" customFormat="1" ht="24.15" customHeight="1">
      <c r="A380" s="37"/>
      <c r="B380" s="171"/>
      <c r="C380" s="172" t="s">
        <v>800</v>
      </c>
      <c r="D380" s="172" t="s">
        <v>154</v>
      </c>
      <c r="E380" s="173" t="s">
        <v>801</v>
      </c>
      <c r="F380" s="174" t="s">
        <v>802</v>
      </c>
      <c r="G380" s="175" t="s">
        <v>166</v>
      </c>
      <c r="H380" s="176">
        <v>447.35000000000002</v>
      </c>
      <c r="I380" s="177"/>
      <c r="J380" s="178">
        <f>ROUND(I380*H380,2)</f>
        <v>0</v>
      </c>
      <c r="K380" s="179"/>
      <c r="L380" s="38"/>
      <c r="M380" s="180" t="s">
        <v>1</v>
      </c>
      <c r="N380" s="181" t="s">
        <v>48</v>
      </c>
      <c r="O380" s="76"/>
      <c r="P380" s="182">
        <f>O380*H380</f>
        <v>0</v>
      </c>
      <c r="Q380" s="182">
        <v>0.0019300000000000001</v>
      </c>
      <c r="R380" s="182">
        <f>Q380*H380</f>
        <v>0.86338550000000003</v>
      </c>
      <c r="S380" s="182">
        <v>0</v>
      </c>
      <c r="T380" s="183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184" t="s">
        <v>237</v>
      </c>
      <c r="AT380" s="184" t="s">
        <v>154</v>
      </c>
      <c r="AU380" s="184" t="s">
        <v>159</v>
      </c>
      <c r="AY380" s="18" t="s">
        <v>151</v>
      </c>
      <c r="BE380" s="185">
        <f>IF(N380="základní",J380,0)</f>
        <v>0</v>
      </c>
      <c r="BF380" s="185">
        <f>IF(N380="snížená",J380,0)</f>
        <v>0</v>
      </c>
      <c r="BG380" s="185">
        <f>IF(N380="zákl. přenesená",J380,0)</f>
        <v>0</v>
      </c>
      <c r="BH380" s="185">
        <f>IF(N380="sníž. přenesená",J380,0)</f>
        <v>0</v>
      </c>
      <c r="BI380" s="185">
        <f>IF(N380="nulová",J380,0)</f>
        <v>0</v>
      </c>
      <c r="BJ380" s="18" t="s">
        <v>159</v>
      </c>
      <c r="BK380" s="185">
        <f>ROUND(I380*H380,2)</f>
        <v>0</v>
      </c>
      <c r="BL380" s="18" t="s">
        <v>237</v>
      </c>
      <c r="BM380" s="184" t="s">
        <v>803</v>
      </c>
    </row>
    <row r="381" s="14" customFormat="1">
      <c r="A381" s="14"/>
      <c r="B381" s="194"/>
      <c r="C381" s="14"/>
      <c r="D381" s="187" t="s">
        <v>161</v>
      </c>
      <c r="E381" s="14"/>
      <c r="F381" s="196" t="s">
        <v>804</v>
      </c>
      <c r="G381" s="14"/>
      <c r="H381" s="197">
        <v>447.35000000000002</v>
      </c>
      <c r="I381" s="198"/>
      <c r="J381" s="14"/>
      <c r="K381" s="14"/>
      <c r="L381" s="194"/>
      <c r="M381" s="199"/>
      <c r="N381" s="200"/>
      <c r="O381" s="200"/>
      <c r="P381" s="200"/>
      <c r="Q381" s="200"/>
      <c r="R381" s="200"/>
      <c r="S381" s="200"/>
      <c r="T381" s="201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195" t="s">
        <v>161</v>
      </c>
      <c r="AU381" s="195" t="s">
        <v>159</v>
      </c>
      <c r="AV381" s="14" t="s">
        <v>159</v>
      </c>
      <c r="AW381" s="14" t="s">
        <v>3</v>
      </c>
      <c r="AX381" s="14" t="s">
        <v>21</v>
      </c>
      <c r="AY381" s="195" t="s">
        <v>151</v>
      </c>
    </row>
    <row r="382" s="2" customFormat="1" ht="24.15" customHeight="1">
      <c r="A382" s="37"/>
      <c r="B382" s="171"/>
      <c r="C382" s="172" t="s">
        <v>805</v>
      </c>
      <c r="D382" s="172" t="s">
        <v>154</v>
      </c>
      <c r="E382" s="173" t="s">
        <v>806</v>
      </c>
      <c r="F382" s="174" t="s">
        <v>807</v>
      </c>
      <c r="G382" s="175" t="s">
        <v>157</v>
      </c>
      <c r="H382" s="176">
        <v>2.206</v>
      </c>
      <c r="I382" s="177"/>
      <c r="J382" s="178">
        <f>ROUND(I382*H382,2)</f>
        <v>0</v>
      </c>
      <c r="K382" s="179"/>
      <c r="L382" s="38"/>
      <c r="M382" s="180" t="s">
        <v>1</v>
      </c>
      <c r="N382" s="181" t="s">
        <v>48</v>
      </c>
      <c r="O382" s="76"/>
      <c r="P382" s="182">
        <f>O382*H382</f>
        <v>0</v>
      </c>
      <c r="Q382" s="182">
        <v>0</v>
      </c>
      <c r="R382" s="182">
        <f>Q382*H382</f>
        <v>0</v>
      </c>
      <c r="S382" s="182">
        <v>0</v>
      </c>
      <c r="T382" s="183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184" t="s">
        <v>237</v>
      </c>
      <c r="AT382" s="184" t="s">
        <v>154</v>
      </c>
      <c r="AU382" s="184" t="s">
        <v>159</v>
      </c>
      <c r="AY382" s="18" t="s">
        <v>151</v>
      </c>
      <c r="BE382" s="185">
        <f>IF(N382="základní",J382,0)</f>
        <v>0</v>
      </c>
      <c r="BF382" s="185">
        <f>IF(N382="snížená",J382,0)</f>
        <v>0</v>
      </c>
      <c r="BG382" s="185">
        <f>IF(N382="zákl. přenesená",J382,0)</f>
        <v>0</v>
      </c>
      <c r="BH382" s="185">
        <f>IF(N382="sníž. přenesená",J382,0)</f>
        <v>0</v>
      </c>
      <c r="BI382" s="185">
        <f>IF(N382="nulová",J382,0)</f>
        <v>0</v>
      </c>
      <c r="BJ382" s="18" t="s">
        <v>159</v>
      </c>
      <c r="BK382" s="185">
        <f>ROUND(I382*H382,2)</f>
        <v>0</v>
      </c>
      <c r="BL382" s="18" t="s">
        <v>237</v>
      </c>
      <c r="BM382" s="184" t="s">
        <v>808</v>
      </c>
    </row>
    <row r="383" s="2" customFormat="1" ht="24.15" customHeight="1">
      <c r="A383" s="37"/>
      <c r="B383" s="171"/>
      <c r="C383" s="172" t="s">
        <v>809</v>
      </c>
      <c r="D383" s="172" t="s">
        <v>154</v>
      </c>
      <c r="E383" s="173" t="s">
        <v>810</v>
      </c>
      <c r="F383" s="174" t="s">
        <v>811</v>
      </c>
      <c r="G383" s="175" t="s">
        <v>157</v>
      </c>
      <c r="H383" s="176">
        <v>2.206</v>
      </c>
      <c r="I383" s="177"/>
      <c r="J383" s="178">
        <f>ROUND(I383*H383,2)</f>
        <v>0</v>
      </c>
      <c r="K383" s="179"/>
      <c r="L383" s="38"/>
      <c r="M383" s="180" t="s">
        <v>1</v>
      </c>
      <c r="N383" s="181" t="s">
        <v>48</v>
      </c>
      <c r="O383" s="76"/>
      <c r="P383" s="182">
        <f>O383*H383</f>
        <v>0</v>
      </c>
      <c r="Q383" s="182">
        <v>0</v>
      </c>
      <c r="R383" s="182">
        <f>Q383*H383</f>
        <v>0</v>
      </c>
      <c r="S383" s="182">
        <v>0</v>
      </c>
      <c r="T383" s="183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184" t="s">
        <v>237</v>
      </c>
      <c r="AT383" s="184" t="s">
        <v>154</v>
      </c>
      <c r="AU383" s="184" t="s">
        <v>159</v>
      </c>
      <c r="AY383" s="18" t="s">
        <v>151</v>
      </c>
      <c r="BE383" s="185">
        <f>IF(N383="základní",J383,0)</f>
        <v>0</v>
      </c>
      <c r="BF383" s="185">
        <f>IF(N383="snížená",J383,0)</f>
        <v>0</v>
      </c>
      <c r="BG383" s="185">
        <f>IF(N383="zákl. přenesená",J383,0)</f>
        <v>0</v>
      </c>
      <c r="BH383" s="185">
        <f>IF(N383="sníž. přenesená",J383,0)</f>
        <v>0</v>
      </c>
      <c r="BI383" s="185">
        <f>IF(N383="nulová",J383,0)</f>
        <v>0</v>
      </c>
      <c r="BJ383" s="18" t="s">
        <v>159</v>
      </c>
      <c r="BK383" s="185">
        <f>ROUND(I383*H383,2)</f>
        <v>0</v>
      </c>
      <c r="BL383" s="18" t="s">
        <v>237</v>
      </c>
      <c r="BM383" s="184" t="s">
        <v>812</v>
      </c>
    </row>
    <row r="384" s="12" customFormat="1" ht="22.8" customHeight="1">
      <c r="A384" s="12"/>
      <c r="B384" s="158"/>
      <c r="C384" s="12"/>
      <c r="D384" s="159" t="s">
        <v>81</v>
      </c>
      <c r="E384" s="169" t="s">
        <v>813</v>
      </c>
      <c r="F384" s="169" t="s">
        <v>814</v>
      </c>
      <c r="G384" s="12"/>
      <c r="H384" s="12"/>
      <c r="I384" s="161"/>
      <c r="J384" s="170">
        <f>BK384</f>
        <v>0</v>
      </c>
      <c r="K384" s="12"/>
      <c r="L384" s="158"/>
      <c r="M384" s="163"/>
      <c r="N384" s="164"/>
      <c r="O384" s="164"/>
      <c r="P384" s="165">
        <f>SUM(P385:P396)</f>
        <v>0</v>
      </c>
      <c r="Q384" s="164"/>
      <c r="R384" s="165">
        <f>SUM(R385:R396)</f>
        <v>2.0642800000000001</v>
      </c>
      <c r="S384" s="164"/>
      <c r="T384" s="166">
        <f>SUM(T385:T396)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159" t="s">
        <v>159</v>
      </c>
      <c r="AT384" s="167" t="s">
        <v>81</v>
      </c>
      <c r="AU384" s="167" t="s">
        <v>21</v>
      </c>
      <c r="AY384" s="159" t="s">
        <v>151</v>
      </c>
      <c r="BK384" s="168">
        <f>SUM(BK385:BK396)</f>
        <v>0</v>
      </c>
    </row>
    <row r="385" s="2" customFormat="1" ht="37.8" customHeight="1">
      <c r="A385" s="37"/>
      <c r="B385" s="171"/>
      <c r="C385" s="172" t="s">
        <v>815</v>
      </c>
      <c r="D385" s="172" t="s">
        <v>154</v>
      </c>
      <c r="E385" s="173" t="s">
        <v>816</v>
      </c>
      <c r="F385" s="174" t="s">
        <v>817</v>
      </c>
      <c r="G385" s="175" t="s">
        <v>166</v>
      </c>
      <c r="H385" s="176">
        <v>64.219999999999999</v>
      </c>
      <c r="I385" s="177"/>
      <c r="J385" s="178">
        <f>ROUND(I385*H385,2)</f>
        <v>0</v>
      </c>
      <c r="K385" s="179"/>
      <c r="L385" s="38"/>
      <c r="M385" s="180" t="s">
        <v>1</v>
      </c>
      <c r="N385" s="181" t="s">
        <v>48</v>
      </c>
      <c r="O385" s="76"/>
      <c r="P385" s="182">
        <f>O385*H385</f>
        <v>0</v>
      </c>
      <c r="Q385" s="182">
        <v>0.0089999999999999993</v>
      </c>
      <c r="R385" s="182">
        <f>Q385*H385</f>
        <v>0.57797999999999994</v>
      </c>
      <c r="S385" s="182">
        <v>0</v>
      </c>
      <c r="T385" s="183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184" t="s">
        <v>237</v>
      </c>
      <c r="AT385" s="184" t="s">
        <v>154</v>
      </c>
      <c r="AU385" s="184" t="s">
        <v>159</v>
      </c>
      <c r="AY385" s="18" t="s">
        <v>151</v>
      </c>
      <c r="BE385" s="185">
        <f>IF(N385="základní",J385,0)</f>
        <v>0</v>
      </c>
      <c r="BF385" s="185">
        <f>IF(N385="snížená",J385,0)</f>
        <v>0</v>
      </c>
      <c r="BG385" s="185">
        <f>IF(N385="zákl. přenesená",J385,0)</f>
        <v>0</v>
      </c>
      <c r="BH385" s="185">
        <f>IF(N385="sníž. přenesená",J385,0)</f>
        <v>0</v>
      </c>
      <c r="BI385" s="185">
        <f>IF(N385="nulová",J385,0)</f>
        <v>0</v>
      </c>
      <c r="BJ385" s="18" t="s">
        <v>159</v>
      </c>
      <c r="BK385" s="185">
        <f>ROUND(I385*H385,2)</f>
        <v>0</v>
      </c>
      <c r="BL385" s="18" t="s">
        <v>237</v>
      </c>
      <c r="BM385" s="184" t="s">
        <v>818</v>
      </c>
    </row>
    <row r="386" s="13" customFormat="1">
      <c r="A386" s="13"/>
      <c r="B386" s="186"/>
      <c r="C386" s="13"/>
      <c r="D386" s="187" t="s">
        <v>161</v>
      </c>
      <c r="E386" s="188" t="s">
        <v>1</v>
      </c>
      <c r="F386" s="189" t="s">
        <v>727</v>
      </c>
      <c r="G386" s="13"/>
      <c r="H386" s="188" t="s">
        <v>1</v>
      </c>
      <c r="I386" s="190"/>
      <c r="J386" s="13"/>
      <c r="K386" s="13"/>
      <c r="L386" s="186"/>
      <c r="M386" s="191"/>
      <c r="N386" s="192"/>
      <c r="O386" s="192"/>
      <c r="P386" s="192"/>
      <c r="Q386" s="192"/>
      <c r="R386" s="192"/>
      <c r="S386" s="192"/>
      <c r="T386" s="19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88" t="s">
        <v>161</v>
      </c>
      <c r="AU386" s="188" t="s">
        <v>159</v>
      </c>
      <c r="AV386" s="13" t="s">
        <v>21</v>
      </c>
      <c r="AW386" s="13" t="s">
        <v>38</v>
      </c>
      <c r="AX386" s="13" t="s">
        <v>82</v>
      </c>
      <c r="AY386" s="188" t="s">
        <v>151</v>
      </c>
    </row>
    <row r="387" s="14" customFormat="1">
      <c r="A387" s="14"/>
      <c r="B387" s="194"/>
      <c r="C387" s="14"/>
      <c r="D387" s="187" t="s">
        <v>161</v>
      </c>
      <c r="E387" s="195" t="s">
        <v>1</v>
      </c>
      <c r="F387" s="196" t="s">
        <v>819</v>
      </c>
      <c r="G387" s="14"/>
      <c r="H387" s="197">
        <v>35.460000000000001</v>
      </c>
      <c r="I387" s="198"/>
      <c r="J387" s="14"/>
      <c r="K387" s="14"/>
      <c r="L387" s="194"/>
      <c r="M387" s="199"/>
      <c r="N387" s="200"/>
      <c r="O387" s="200"/>
      <c r="P387" s="200"/>
      <c r="Q387" s="200"/>
      <c r="R387" s="200"/>
      <c r="S387" s="200"/>
      <c r="T387" s="201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195" t="s">
        <v>161</v>
      </c>
      <c r="AU387" s="195" t="s">
        <v>159</v>
      </c>
      <c r="AV387" s="14" t="s">
        <v>159</v>
      </c>
      <c r="AW387" s="14" t="s">
        <v>38</v>
      </c>
      <c r="AX387" s="14" t="s">
        <v>82</v>
      </c>
      <c r="AY387" s="195" t="s">
        <v>151</v>
      </c>
    </row>
    <row r="388" s="13" customFormat="1">
      <c r="A388" s="13"/>
      <c r="B388" s="186"/>
      <c r="C388" s="13"/>
      <c r="D388" s="187" t="s">
        <v>161</v>
      </c>
      <c r="E388" s="188" t="s">
        <v>1</v>
      </c>
      <c r="F388" s="189" t="s">
        <v>730</v>
      </c>
      <c r="G388" s="13"/>
      <c r="H388" s="188" t="s">
        <v>1</v>
      </c>
      <c r="I388" s="190"/>
      <c r="J388" s="13"/>
      <c r="K388" s="13"/>
      <c r="L388" s="186"/>
      <c r="M388" s="191"/>
      <c r="N388" s="192"/>
      <c r="O388" s="192"/>
      <c r="P388" s="192"/>
      <c r="Q388" s="192"/>
      <c r="R388" s="192"/>
      <c r="S388" s="192"/>
      <c r="T388" s="19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88" t="s">
        <v>161</v>
      </c>
      <c r="AU388" s="188" t="s">
        <v>159</v>
      </c>
      <c r="AV388" s="13" t="s">
        <v>21</v>
      </c>
      <c r="AW388" s="13" t="s">
        <v>38</v>
      </c>
      <c r="AX388" s="13" t="s">
        <v>82</v>
      </c>
      <c r="AY388" s="188" t="s">
        <v>151</v>
      </c>
    </row>
    <row r="389" s="14" customFormat="1">
      <c r="A389" s="14"/>
      <c r="B389" s="194"/>
      <c r="C389" s="14"/>
      <c r="D389" s="187" t="s">
        <v>161</v>
      </c>
      <c r="E389" s="195" t="s">
        <v>1</v>
      </c>
      <c r="F389" s="196" t="s">
        <v>820</v>
      </c>
      <c r="G389" s="14"/>
      <c r="H389" s="197">
        <v>28.760000000000002</v>
      </c>
      <c r="I389" s="198"/>
      <c r="J389" s="14"/>
      <c r="K389" s="14"/>
      <c r="L389" s="194"/>
      <c r="M389" s="199"/>
      <c r="N389" s="200"/>
      <c r="O389" s="200"/>
      <c r="P389" s="200"/>
      <c r="Q389" s="200"/>
      <c r="R389" s="200"/>
      <c r="S389" s="200"/>
      <c r="T389" s="201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195" t="s">
        <v>161</v>
      </c>
      <c r="AU389" s="195" t="s">
        <v>159</v>
      </c>
      <c r="AV389" s="14" t="s">
        <v>159</v>
      </c>
      <c r="AW389" s="14" t="s">
        <v>38</v>
      </c>
      <c r="AX389" s="14" t="s">
        <v>82</v>
      </c>
      <c r="AY389" s="195" t="s">
        <v>151</v>
      </c>
    </row>
    <row r="390" s="15" customFormat="1">
      <c r="A390" s="15"/>
      <c r="B390" s="213"/>
      <c r="C390" s="15"/>
      <c r="D390" s="187" t="s">
        <v>161</v>
      </c>
      <c r="E390" s="214" t="s">
        <v>1</v>
      </c>
      <c r="F390" s="215" t="s">
        <v>410</v>
      </c>
      <c r="G390" s="15"/>
      <c r="H390" s="216">
        <v>64.219999999999999</v>
      </c>
      <c r="I390" s="217"/>
      <c r="J390" s="15"/>
      <c r="K390" s="15"/>
      <c r="L390" s="213"/>
      <c r="M390" s="218"/>
      <c r="N390" s="219"/>
      <c r="O390" s="219"/>
      <c r="P390" s="219"/>
      <c r="Q390" s="219"/>
      <c r="R390" s="219"/>
      <c r="S390" s="219"/>
      <c r="T390" s="220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14" t="s">
        <v>161</v>
      </c>
      <c r="AU390" s="214" t="s">
        <v>159</v>
      </c>
      <c r="AV390" s="15" t="s">
        <v>158</v>
      </c>
      <c r="AW390" s="15" t="s">
        <v>38</v>
      </c>
      <c r="AX390" s="15" t="s">
        <v>21</v>
      </c>
      <c r="AY390" s="214" t="s">
        <v>151</v>
      </c>
    </row>
    <row r="391" s="2" customFormat="1" ht="24.15" customHeight="1">
      <c r="A391" s="37"/>
      <c r="B391" s="171"/>
      <c r="C391" s="202" t="s">
        <v>821</v>
      </c>
      <c r="D391" s="202" t="s">
        <v>232</v>
      </c>
      <c r="E391" s="203" t="s">
        <v>822</v>
      </c>
      <c r="F391" s="204" t="s">
        <v>823</v>
      </c>
      <c r="G391" s="205" t="s">
        <v>166</v>
      </c>
      <c r="H391" s="206">
        <v>73.852999999999994</v>
      </c>
      <c r="I391" s="207"/>
      <c r="J391" s="208">
        <f>ROUND(I391*H391,2)</f>
        <v>0</v>
      </c>
      <c r="K391" s="209"/>
      <c r="L391" s="210"/>
      <c r="M391" s="211" t="s">
        <v>1</v>
      </c>
      <c r="N391" s="212" t="s">
        <v>48</v>
      </c>
      <c r="O391" s="76"/>
      <c r="P391" s="182">
        <f>O391*H391</f>
        <v>0</v>
      </c>
      <c r="Q391" s="182">
        <v>0.02</v>
      </c>
      <c r="R391" s="182">
        <f>Q391*H391</f>
        <v>1.4770599999999998</v>
      </c>
      <c r="S391" s="182">
        <v>0</v>
      </c>
      <c r="T391" s="183">
        <f>S391*H391</f>
        <v>0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184" t="s">
        <v>316</v>
      </c>
      <c r="AT391" s="184" t="s">
        <v>232</v>
      </c>
      <c r="AU391" s="184" t="s">
        <v>159</v>
      </c>
      <c r="AY391" s="18" t="s">
        <v>151</v>
      </c>
      <c r="BE391" s="185">
        <f>IF(N391="základní",J391,0)</f>
        <v>0</v>
      </c>
      <c r="BF391" s="185">
        <f>IF(N391="snížená",J391,0)</f>
        <v>0</v>
      </c>
      <c r="BG391" s="185">
        <f>IF(N391="zákl. přenesená",J391,0)</f>
        <v>0</v>
      </c>
      <c r="BH391" s="185">
        <f>IF(N391="sníž. přenesená",J391,0)</f>
        <v>0</v>
      </c>
      <c r="BI391" s="185">
        <f>IF(N391="nulová",J391,0)</f>
        <v>0</v>
      </c>
      <c r="BJ391" s="18" t="s">
        <v>159</v>
      </c>
      <c r="BK391" s="185">
        <f>ROUND(I391*H391,2)</f>
        <v>0</v>
      </c>
      <c r="BL391" s="18" t="s">
        <v>237</v>
      </c>
      <c r="BM391" s="184" t="s">
        <v>824</v>
      </c>
    </row>
    <row r="392" s="14" customFormat="1">
      <c r="A392" s="14"/>
      <c r="B392" s="194"/>
      <c r="C392" s="14"/>
      <c r="D392" s="187" t="s">
        <v>161</v>
      </c>
      <c r="E392" s="14"/>
      <c r="F392" s="196" t="s">
        <v>825</v>
      </c>
      <c r="G392" s="14"/>
      <c r="H392" s="197">
        <v>73.852999999999994</v>
      </c>
      <c r="I392" s="198"/>
      <c r="J392" s="14"/>
      <c r="K392" s="14"/>
      <c r="L392" s="194"/>
      <c r="M392" s="199"/>
      <c r="N392" s="200"/>
      <c r="O392" s="200"/>
      <c r="P392" s="200"/>
      <c r="Q392" s="200"/>
      <c r="R392" s="200"/>
      <c r="S392" s="200"/>
      <c r="T392" s="20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195" t="s">
        <v>161</v>
      </c>
      <c r="AU392" s="195" t="s">
        <v>159</v>
      </c>
      <c r="AV392" s="14" t="s">
        <v>159</v>
      </c>
      <c r="AW392" s="14" t="s">
        <v>3</v>
      </c>
      <c r="AX392" s="14" t="s">
        <v>21</v>
      </c>
      <c r="AY392" s="195" t="s">
        <v>151</v>
      </c>
    </row>
    <row r="393" s="2" customFormat="1" ht="14.4" customHeight="1">
      <c r="A393" s="37"/>
      <c r="B393" s="171"/>
      <c r="C393" s="172" t="s">
        <v>826</v>
      </c>
      <c r="D393" s="172" t="s">
        <v>154</v>
      </c>
      <c r="E393" s="173" t="s">
        <v>827</v>
      </c>
      <c r="F393" s="174" t="s">
        <v>828</v>
      </c>
      <c r="G393" s="175" t="s">
        <v>171</v>
      </c>
      <c r="H393" s="176">
        <v>16.800000000000001</v>
      </c>
      <c r="I393" s="177"/>
      <c r="J393" s="178">
        <f>ROUND(I393*H393,2)</f>
        <v>0</v>
      </c>
      <c r="K393" s="179"/>
      <c r="L393" s="38"/>
      <c r="M393" s="180" t="s">
        <v>1</v>
      </c>
      <c r="N393" s="181" t="s">
        <v>48</v>
      </c>
      <c r="O393" s="76"/>
      <c r="P393" s="182">
        <f>O393*H393</f>
        <v>0</v>
      </c>
      <c r="Q393" s="182">
        <v>0.00055000000000000003</v>
      </c>
      <c r="R393" s="182">
        <f>Q393*H393</f>
        <v>0.0092400000000000017</v>
      </c>
      <c r="S393" s="182">
        <v>0</v>
      </c>
      <c r="T393" s="183">
        <f>S393*H393</f>
        <v>0</v>
      </c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R393" s="184" t="s">
        <v>237</v>
      </c>
      <c r="AT393" s="184" t="s">
        <v>154</v>
      </c>
      <c r="AU393" s="184" t="s">
        <v>159</v>
      </c>
      <c r="AY393" s="18" t="s">
        <v>151</v>
      </c>
      <c r="BE393" s="185">
        <f>IF(N393="základní",J393,0)</f>
        <v>0</v>
      </c>
      <c r="BF393" s="185">
        <f>IF(N393="snížená",J393,0)</f>
        <v>0</v>
      </c>
      <c r="BG393" s="185">
        <f>IF(N393="zákl. přenesená",J393,0)</f>
        <v>0</v>
      </c>
      <c r="BH393" s="185">
        <f>IF(N393="sníž. přenesená",J393,0)</f>
        <v>0</v>
      </c>
      <c r="BI393" s="185">
        <f>IF(N393="nulová",J393,0)</f>
        <v>0</v>
      </c>
      <c r="BJ393" s="18" t="s">
        <v>159</v>
      </c>
      <c r="BK393" s="185">
        <f>ROUND(I393*H393,2)</f>
        <v>0</v>
      </c>
      <c r="BL393" s="18" t="s">
        <v>237</v>
      </c>
      <c r="BM393" s="184" t="s">
        <v>829</v>
      </c>
    </row>
    <row r="394" s="14" customFormat="1">
      <c r="A394" s="14"/>
      <c r="B394" s="194"/>
      <c r="C394" s="14"/>
      <c r="D394" s="187" t="s">
        <v>161</v>
      </c>
      <c r="E394" s="195" t="s">
        <v>1</v>
      </c>
      <c r="F394" s="196" t="s">
        <v>830</v>
      </c>
      <c r="G394" s="14"/>
      <c r="H394" s="197">
        <v>16.800000000000001</v>
      </c>
      <c r="I394" s="198"/>
      <c r="J394" s="14"/>
      <c r="K394" s="14"/>
      <c r="L394" s="194"/>
      <c r="M394" s="199"/>
      <c r="N394" s="200"/>
      <c r="O394" s="200"/>
      <c r="P394" s="200"/>
      <c r="Q394" s="200"/>
      <c r="R394" s="200"/>
      <c r="S394" s="200"/>
      <c r="T394" s="20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195" t="s">
        <v>161</v>
      </c>
      <c r="AU394" s="195" t="s">
        <v>159</v>
      </c>
      <c r="AV394" s="14" t="s">
        <v>159</v>
      </c>
      <c r="AW394" s="14" t="s">
        <v>38</v>
      </c>
      <c r="AX394" s="14" t="s">
        <v>21</v>
      </c>
      <c r="AY394" s="195" t="s">
        <v>151</v>
      </c>
    </row>
    <row r="395" s="2" customFormat="1" ht="24.15" customHeight="1">
      <c r="A395" s="37"/>
      <c r="B395" s="171"/>
      <c r="C395" s="172" t="s">
        <v>831</v>
      </c>
      <c r="D395" s="172" t="s">
        <v>154</v>
      </c>
      <c r="E395" s="173" t="s">
        <v>832</v>
      </c>
      <c r="F395" s="174" t="s">
        <v>833</v>
      </c>
      <c r="G395" s="175" t="s">
        <v>157</v>
      </c>
      <c r="H395" s="176">
        <v>2.0640000000000001</v>
      </c>
      <c r="I395" s="177"/>
      <c r="J395" s="178">
        <f>ROUND(I395*H395,2)</f>
        <v>0</v>
      </c>
      <c r="K395" s="179"/>
      <c r="L395" s="38"/>
      <c r="M395" s="180" t="s">
        <v>1</v>
      </c>
      <c r="N395" s="181" t="s">
        <v>48</v>
      </c>
      <c r="O395" s="76"/>
      <c r="P395" s="182">
        <f>O395*H395</f>
        <v>0</v>
      </c>
      <c r="Q395" s="182">
        <v>0</v>
      </c>
      <c r="R395" s="182">
        <f>Q395*H395</f>
        <v>0</v>
      </c>
      <c r="S395" s="182">
        <v>0</v>
      </c>
      <c r="T395" s="183">
        <f>S395*H395</f>
        <v>0</v>
      </c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R395" s="184" t="s">
        <v>237</v>
      </c>
      <c r="AT395" s="184" t="s">
        <v>154</v>
      </c>
      <c r="AU395" s="184" t="s">
        <v>159</v>
      </c>
      <c r="AY395" s="18" t="s">
        <v>151</v>
      </c>
      <c r="BE395" s="185">
        <f>IF(N395="základní",J395,0)</f>
        <v>0</v>
      </c>
      <c r="BF395" s="185">
        <f>IF(N395="snížená",J395,0)</f>
        <v>0</v>
      </c>
      <c r="BG395" s="185">
        <f>IF(N395="zákl. přenesená",J395,0)</f>
        <v>0</v>
      </c>
      <c r="BH395" s="185">
        <f>IF(N395="sníž. přenesená",J395,0)</f>
        <v>0</v>
      </c>
      <c r="BI395" s="185">
        <f>IF(N395="nulová",J395,0)</f>
        <v>0</v>
      </c>
      <c r="BJ395" s="18" t="s">
        <v>159</v>
      </c>
      <c r="BK395" s="185">
        <f>ROUND(I395*H395,2)</f>
        <v>0</v>
      </c>
      <c r="BL395" s="18" t="s">
        <v>237</v>
      </c>
      <c r="BM395" s="184" t="s">
        <v>834</v>
      </c>
    </row>
    <row r="396" s="2" customFormat="1" ht="24.15" customHeight="1">
      <c r="A396" s="37"/>
      <c r="B396" s="171"/>
      <c r="C396" s="172" t="s">
        <v>835</v>
      </c>
      <c r="D396" s="172" t="s">
        <v>154</v>
      </c>
      <c r="E396" s="173" t="s">
        <v>836</v>
      </c>
      <c r="F396" s="174" t="s">
        <v>837</v>
      </c>
      <c r="G396" s="175" t="s">
        <v>157</v>
      </c>
      <c r="H396" s="176">
        <v>2.0640000000000001</v>
      </c>
      <c r="I396" s="177"/>
      <c r="J396" s="178">
        <f>ROUND(I396*H396,2)</f>
        <v>0</v>
      </c>
      <c r="K396" s="179"/>
      <c r="L396" s="38"/>
      <c r="M396" s="180" t="s">
        <v>1</v>
      </c>
      <c r="N396" s="181" t="s">
        <v>48</v>
      </c>
      <c r="O396" s="76"/>
      <c r="P396" s="182">
        <f>O396*H396</f>
        <v>0</v>
      </c>
      <c r="Q396" s="182">
        <v>0</v>
      </c>
      <c r="R396" s="182">
        <f>Q396*H396</f>
        <v>0</v>
      </c>
      <c r="S396" s="182">
        <v>0</v>
      </c>
      <c r="T396" s="183">
        <f>S396*H396</f>
        <v>0</v>
      </c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R396" s="184" t="s">
        <v>237</v>
      </c>
      <c r="AT396" s="184" t="s">
        <v>154</v>
      </c>
      <c r="AU396" s="184" t="s">
        <v>159</v>
      </c>
      <c r="AY396" s="18" t="s">
        <v>151</v>
      </c>
      <c r="BE396" s="185">
        <f>IF(N396="základní",J396,0)</f>
        <v>0</v>
      </c>
      <c r="BF396" s="185">
        <f>IF(N396="snížená",J396,0)</f>
        <v>0</v>
      </c>
      <c r="BG396" s="185">
        <f>IF(N396="zákl. přenesená",J396,0)</f>
        <v>0</v>
      </c>
      <c r="BH396" s="185">
        <f>IF(N396="sníž. přenesená",J396,0)</f>
        <v>0</v>
      </c>
      <c r="BI396" s="185">
        <f>IF(N396="nulová",J396,0)</f>
        <v>0</v>
      </c>
      <c r="BJ396" s="18" t="s">
        <v>159</v>
      </c>
      <c r="BK396" s="185">
        <f>ROUND(I396*H396,2)</f>
        <v>0</v>
      </c>
      <c r="BL396" s="18" t="s">
        <v>237</v>
      </c>
      <c r="BM396" s="184" t="s">
        <v>838</v>
      </c>
    </row>
    <row r="397" s="12" customFormat="1" ht="22.8" customHeight="1">
      <c r="A397" s="12"/>
      <c r="B397" s="158"/>
      <c r="C397" s="12"/>
      <c r="D397" s="159" t="s">
        <v>81</v>
      </c>
      <c r="E397" s="169" t="s">
        <v>839</v>
      </c>
      <c r="F397" s="169" t="s">
        <v>840</v>
      </c>
      <c r="G397" s="12"/>
      <c r="H397" s="12"/>
      <c r="I397" s="161"/>
      <c r="J397" s="170">
        <f>BK397</f>
        <v>0</v>
      </c>
      <c r="K397" s="12"/>
      <c r="L397" s="158"/>
      <c r="M397" s="163"/>
      <c r="N397" s="164"/>
      <c r="O397" s="164"/>
      <c r="P397" s="165">
        <f>SUM(P398:P401)</f>
        <v>0</v>
      </c>
      <c r="Q397" s="164"/>
      <c r="R397" s="165">
        <f>SUM(R398:R401)</f>
        <v>0.0033120000000000003</v>
      </c>
      <c r="S397" s="164"/>
      <c r="T397" s="166">
        <f>SUM(T398:T401)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159" t="s">
        <v>159</v>
      </c>
      <c r="AT397" s="167" t="s">
        <v>81</v>
      </c>
      <c r="AU397" s="167" t="s">
        <v>21</v>
      </c>
      <c r="AY397" s="159" t="s">
        <v>151</v>
      </c>
      <c r="BK397" s="168">
        <f>SUM(BK398:BK401)</f>
        <v>0</v>
      </c>
    </row>
    <row r="398" s="2" customFormat="1" ht="24.15" customHeight="1">
      <c r="A398" s="37"/>
      <c r="B398" s="171"/>
      <c r="C398" s="172" t="s">
        <v>841</v>
      </c>
      <c r="D398" s="172" t="s">
        <v>154</v>
      </c>
      <c r="E398" s="173" t="s">
        <v>842</v>
      </c>
      <c r="F398" s="174" t="s">
        <v>843</v>
      </c>
      <c r="G398" s="175" t="s">
        <v>166</v>
      </c>
      <c r="H398" s="176">
        <v>14.4</v>
      </c>
      <c r="I398" s="177"/>
      <c r="J398" s="178">
        <f>ROUND(I398*H398,2)</f>
        <v>0</v>
      </c>
      <c r="K398" s="179"/>
      <c r="L398" s="38"/>
      <c r="M398" s="180" t="s">
        <v>1</v>
      </c>
      <c r="N398" s="181" t="s">
        <v>48</v>
      </c>
      <c r="O398" s="76"/>
      <c r="P398" s="182">
        <f>O398*H398</f>
        <v>0</v>
      </c>
      <c r="Q398" s="182">
        <v>0.00023000000000000001</v>
      </c>
      <c r="R398" s="182">
        <f>Q398*H398</f>
        <v>0.0033120000000000003</v>
      </c>
      <c r="S398" s="182">
        <v>0</v>
      </c>
      <c r="T398" s="183">
        <f>S398*H398</f>
        <v>0</v>
      </c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R398" s="184" t="s">
        <v>237</v>
      </c>
      <c r="AT398" s="184" t="s">
        <v>154</v>
      </c>
      <c r="AU398" s="184" t="s">
        <v>159</v>
      </c>
      <c r="AY398" s="18" t="s">
        <v>151</v>
      </c>
      <c r="BE398" s="185">
        <f>IF(N398="základní",J398,0)</f>
        <v>0</v>
      </c>
      <c r="BF398" s="185">
        <f>IF(N398="snížená",J398,0)</f>
        <v>0</v>
      </c>
      <c r="BG398" s="185">
        <f>IF(N398="zákl. přenesená",J398,0)</f>
        <v>0</v>
      </c>
      <c r="BH398" s="185">
        <f>IF(N398="sníž. přenesená",J398,0)</f>
        <v>0</v>
      </c>
      <c r="BI398" s="185">
        <f>IF(N398="nulová",J398,0)</f>
        <v>0</v>
      </c>
      <c r="BJ398" s="18" t="s">
        <v>159</v>
      </c>
      <c r="BK398" s="185">
        <f>ROUND(I398*H398,2)</f>
        <v>0</v>
      </c>
      <c r="BL398" s="18" t="s">
        <v>237</v>
      </c>
      <c r="BM398" s="184" t="s">
        <v>844</v>
      </c>
    </row>
    <row r="399" s="13" customFormat="1">
      <c r="A399" s="13"/>
      <c r="B399" s="186"/>
      <c r="C399" s="13"/>
      <c r="D399" s="187" t="s">
        <v>161</v>
      </c>
      <c r="E399" s="188" t="s">
        <v>1</v>
      </c>
      <c r="F399" s="189" t="s">
        <v>845</v>
      </c>
      <c r="G399" s="13"/>
      <c r="H399" s="188" t="s">
        <v>1</v>
      </c>
      <c r="I399" s="190"/>
      <c r="J399" s="13"/>
      <c r="K399" s="13"/>
      <c r="L399" s="186"/>
      <c r="M399" s="191"/>
      <c r="N399" s="192"/>
      <c r="O399" s="192"/>
      <c r="P399" s="192"/>
      <c r="Q399" s="192"/>
      <c r="R399" s="192"/>
      <c r="S399" s="192"/>
      <c r="T399" s="19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188" t="s">
        <v>161</v>
      </c>
      <c r="AU399" s="188" t="s">
        <v>159</v>
      </c>
      <c r="AV399" s="13" t="s">
        <v>21</v>
      </c>
      <c r="AW399" s="13" t="s">
        <v>38</v>
      </c>
      <c r="AX399" s="13" t="s">
        <v>82</v>
      </c>
      <c r="AY399" s="188" t="s">
        <v>151</v>
      </c>
    </row>
    <row r="400" s="14" customFormat="1">
      <c r="A400" s="14"/>
      <c r="B400" s="194"/>
      <c r="C400" s="14"/>
      <c r="D400" s="187" t="s">
        <v>161</v>
      </c>
      <c r="E400" s="195" t="s">
        <v>1</v>
      </c>
      <c r="F400" s="196" t="s">
        <v>846</v>
      </c>
      <c r="G400" s="14"/>
      <c r="H400" s="197">
        <v>7.2000000000000002</v>
      </c>
      <c r="I400" s="198"/>
      <c r="J400" s="14"/>
      <c r="K400" s="14"/>
      <c r="L400" s="194"/>
      <c r="M400" s="199"/>
      <c r="N400" s="200"/>
      <c r="O400" s="200"/>
      <c r="P400" s="200"/>
      <c r="Q400" s="200"/>
      <c r="R400" s="200"/>
      <c r="S400" s="200"/>
      <c r="T400" s="201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195" t="s">
        <v>161</v>
      </c>
      <c r="AU400" s="195" t="s">
        <v>159</v>
      </c>
      <c r="AV400" s="14" t="s">
        <v>159</v>
      </c>
      <c r="AW400" s="14" t="s">
        <v>38</v>
      </c>
      <c r="AX400" s="14" t="s">
        <v>21</v>
      </c>
      <c r="AY400" s="195" t="s">
        <v>151</v>
      </c>
    </row>
    <row r="401" s="14" customFormat="1">
      <c r="A401" s="14"/>
      <c r="B401" s="194"/>
      <c r="C401" s="14"/>
      <c r="D401" s="187" t="s">
        <v>161</v>
      </c>
      <c r="E401" s="14"/>
      <c r="F401" s="196" t="s">
        <v>847</v>
      </c>
      <c r="G401" s="14"/>
      <c r="H401" s="197">
        <v>14.4</v>
      </c>
      <c r="I401" s="198"/>
      <c r="J401" s="14"/>
      <c r="K401" s="14"/>
      <c r="L401" s="194"/>
      <c r="M401" s="199"/>
      <c r="N401" s="200"/>
      <c r="O401" s="200"/>
      <c r="P401" s="200"/>
      <c r="Q401" s="200"/>
      <c r="R401" s="200"/>
      <c r="S401" s="200"/>
      <c r="T401" s="201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195" t="s">
        <v>161</v>
      </c>
      <c r="AU401" s="195" t="s">
        <v>159</v>
      </c>
      <c r="AV401" s="14" t="s">
        <v>159</v>
      </c>
      <c r="AW401" s="14" t="s">
        <v>3</v>
      </c>
      <c r="AX401" s="14" t="s">
        <v>21</v>
      </c>
      <c r="AY401" s="195" t="s">
        <v>151</v>
      </c>
    </row>
    <row r="402" s="12" customFormat="1" ht="22.8" customHeight="1">
      <c r="A402" s="12"/>
      <c r="B402" s="158"/>
      <c r="C402" s="12"/>
      <c r="D402" s="159" t="s">
        <v>81</v>
      </c>
      <c r="E402" s="169" t="s">
        <v>848</v>
      </c>
      <c r="F402" s="169" t="s">
        <v>849</v>
      </c>
      <c r="G402" s="12"/>
      <c r="H402" s="12"/>
      <c r="I402" s="161"/>
      <c r="J402" s="170">
        <f>BK402</f>
        <v>0</v>
      </c>
      <c r="K402" s="12"/>
      <c r="L402" s="158"/>
      <c r="M402" s="163"/>
      <c r="N402" s="164"/>
      <c r="O402" s="164"/>
      <c r="P402" s="165">
        <f>SUM(P403:P427)</f>
        <v>0</v>
      </c>
      <c r="Q402" s="164"/>
      <c r="R402" s="165">
        <f>SUM(R403:R427)</f>
        <v>0.23878238999999998</v>
      </c>
      <c r="S402" s="164"/>
      <c r="T402" s="166">
        <f>SUM(T403:T427)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159" t="s">
        <v>159</v>
      </c>
      <c r="AT402" s="167" t="s">
        <v>81</v>
      </c>
      <c r="AU402" s="167" t="s">
        <v>21</v>
      </c>
      <c r="AY402" s="159" t="s">
        <v>151</v>
      </c>
      <c r="BK402" s="168">
        <f>SUM(BK403:BK427)</f>
        <v>0</v>
      </c>
    </row>
    <row r="403" s="2" customFormat="1" ht="24.15" customHeight="1">
      <c r="A403" s="37"/>
      <c r="B403" s="171"/>
      <c r="C403" s="172" t="s">
        <v>850</v>
      </c>
      <c r="D403" s="172" t="s">
        <v>154</v>
      </c>
      <c r="E403" s="173" t="s">
        <v>851</v>
      </c>
      <c r="F403" s="174" t="s">
        <v>852</v>
      </c>
      <c r="G403" s="175" t="s">
        <v>166</v>
      </c>
      <c r="H403" s="176">
        <v>487.31099999999998</v>
      </c>
      <c r="I403" s="177"/>
      <c r="J403" s="178">
        <f>ROUND(I403*H403,2)</f>
        <v>0</v>
      </c>
      <c r="K403" s="179"/>
      <c r="L403" s="38"/>
      <c r="M403" s="180" t="s">
        <v>1</v>
      </c>
      <c r="N403" s="181" t="s">
        <v>48</v>
      </c>
      <c r="O403" s="76"/>
      <c r="P403" s="182">
        <f>O403*H403</f>
        <v>0</v>
      </c>
      <c r="Q403" s="182">
        <v>0.00020000000000000001</v>
      </c>
      <c r="R403" s="182">
        <f>Q403*H403</f>
        <v>0.097462199999999999</v>
      </c>
      <c r="S403" s="182">
        <v>0</v>
      </c>
      <c r="T403" s="183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184" t="s">
        <v>237</v>
      </c>
      <c r="AT403" s="184" t="s">
        <v>154</v>
      </c>
      <c r="AU403" s="184" t="s">
        <v>159</v>
      </c>
      <c r="AY403" s="18" t="s">
        <v>151</v>
      </c>
      <c r="BE403" s="185">
        <f>IF(N403="základní",J403,0)</f>
        <v>0</v>
      </c>
      <c r="BF403" s="185">
        <f>IF(N403="snížená",J403,0)</f>
        <v>0</v>
      </c>
      <c r="BG403" s="185">
        <f>IF(N403="zákl. přenesená",J403,0)</f>
        <v>0</v>
      </c>
      <c r="BH403" s="185">
        <f>IF(N403="sníž. přenesená",J403,0)</f>
        <v>0</v>
      </c>
      <c r="BI403" s="185">
        <f>IF(N403="nulová",J403,0)</f>
        <v>0</v>
      </c>
      <c r="BJ403" s="18" t="s">
        <v>159</v>
      </c>
      <c r="BK403" s="185">
        <f>ROUND(I403*H403,2)</f>
        <v>0</v>
      </c>
      <c r="BL403" s="18" t="s">
        <v>237</v>
      </c>
      <c r="BM403" s="184" t="s">
        <v>853</v>
      </c>
    </row>
    <row r="404" s="13" customFormat="1">
      <c r="A404" s="13"/>
      <c r="B404" s="186"/>
      <c r="C404" s="13"/>
      <c r="D404" s="187" t="s">
        <v>161</v>
      </c>
      <c r="E404" s="188" t="s">
        <v>1</v>
      </c>
      <c r="F404" s="189" t="s">
        <v>707</v>
      </c>
      <c r="G404" s="13"/>
      <c r="H404" s="188" t="s">
        <v>1</v>
      </c>
      <c r="I404" s="190"/>
      <c r="J404" s="13"/>
      <c r="K404" s="13"/>
      <c r="L404" s="186"/>
      <c r="M404" s="191"/>
      <c r="N404" s="192"/>
      <c r="O404" s="192"/>
      <c r="P404" s="192"/>
      <c r="Q404" s="192"/>
      <c r="R404" s="192"/>
      <c r="S404" s="192"/>
      <c r="T404" s="19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188" t="s">
        <v>161</v>
      </c>
      <c r="AU404" s="188" t="s">
        <v>159</v>
      </c>
      <c r="AV404" s="13" t="s">
        <v>21</v>
      </c>
      <c r="AW404" s="13" t="s">
        <v>38</v>
      </c>
      <c r="AX404" s="13" t="s">
        <v>82</v>
      </c>
      <c r="AY404" s="188" t="s">
        <v>151</v>
      </c>
    </row>
    <row r="405" s="14" customFormat="1">
      <c r="A405" s="14"/>
      <c r="B405" s="194"/>
      <c r="C405" s="14"/>
      <c r="D405" s="187" t="s">
        <v>161</v>
      </c>
      <c r="E405" s="195" t="s">
        <v>1</v>
      </c>
      <c r="F405" s="196" t="s">
        <v>854</v>
      </c>
      <c r="G405" s="14"/>
      <c r="H405" s="197">
        <v>67.290000000000006</v>
      </c>
      <c r="I405" s="198"/>
      <c r="J405" s="14"/>
      <c r="K405" s="14"/>
      <c r="L405" s="194"/>
      <c r="M405" s="199"/>
      <c r="N405" s="200"/>
      <c r="O405" s="200"/>
      <c r="P405" s="200"/>
      <c r="Q405" s="200"/>
      <c r="R405" s="200"/>
      <c r="S405" s="200"/>
      <c r="T405" s="201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195" t="s">
        <v>161</v>
      </c>
      <c r="AU405" s="195" t="s">
        <v>159</v>
      </c>
      <c r="AV405" s="14" t="s">
        <v>159</v>
      </c>
      <c r="AW405" s="14" t="s">
        <v>38</v>
      </c>
      <c r="AX405" s="14" t="s">
        <v>82</v>
      </c>
      <c r="AY405" s="195" t="s">
        <v>151</v>
      </c>
    </row>
    <row r="406" s="13" customFormat="1">
      <c r="A406" s="13"/>
      <c r="B406" s="186"/>
      <c r="C406" s="13"/>
      <c r="D406" s="187" t="s">
        <v>161</v>
      </c>
      <c r="E406" s="188" t="s">
        <v>1</v>
      </c>
      <c r="F406" s="189" t="s">
        <v>709</v>
      </c>
      <c r="G406" s="13"/>
      <c r="H406" s="188" t="s">
        <v>1</v>
      </c>
      <c r="I406" s="190"/>
      <c r="J406" s="13"/>
      <c r="K406" s="13"/>
      <c r="L406" s="186"/>
      <c r="M406" s="191"/>
      <c r="N406" s="192"/>
      <c r="O406" s="192"/>
      <c r="P406" s="192"/>
      <c r="Q406" s="192"/>
      <c r="R406" s="192"/>
      <c r="S406" s="192"/>
      <c r="T406" s="19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188" t="s">
        <v>161</v>
      </c>
      <c r="AU406" s="188" t="s">
        <v>159</v>
      </c>
      <c r="AV406" s="13" t="s">
        <v>21</v>
      </c>
      <c r="AW406" s="13" t="s">
        <v>38</v>
      </c>
      <c r="AX406" s="13" t="s">
        <v>82</v>
      </c>
      <c r="AY406" s="188" t="s">
        <v>151</v>
      </c>
    </row>
    <row r="407" s="14" customFormat="1">
      <c r="A407" s="14"/>
      <c r="B407" s="194"/>
      <c r="C407" s="14"/>
      <c r="D407" s="187" t="s">
        <v>161</v>
      </c>
      <c r="E407" s="195" t="s">
        <v>1</v>
      </c>
      <c r="F407" s="196" t="s">
        <v>855</v>
      </c>
      <c r="G407" s="14"/>
      <c r="H407" s="197">
        <v>21.829999999999998</v>
      </c>
      <c r="I407" s="198"/>
      <c r="J407" s="14"/>
      <c r="K407" s="14"/>
      <c r="L407" s="194"/>
      <c r="M407" s="199"/>
      <c r="N407" s="200"/>
      <c r="O407" s="200"/>
      <c r="P407" s="200"/>
      <c r="Q407" s="200"/>
      <c r="R407" s="200"/>
      <c r="S407" s="200"/>
      <c r="T407" s="201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195" t="s">
        <v>161</v>
      </c>
      <c r="AU407" s="195" t="s">
        <v>159</v>
      </c>
      <c r="AV407" s="14" t="s">
        <v>159</v>
      </c>
      <c r="AW407" s="14" t="s">
        <v>38</v>
      </c>
      <c r="AX407" s="14" t="s">
        <v>82</v>
      </c>
      <c r="AY407" s="195" t="s">
        <v>151</v>
      </c>
    </row>
    <row r="408" s="13" customFormat="1">
      <c r="A408" s="13"/>
      <c r="B408" s="186"/>
      <c r="C408" s="13"/>
      <c r="D408" s="187" t="s">
        <v>161</v>
      </c>
      <c r="E408" s="188" t="s">
        <v>1</v>
      </c>
      <c r="F408" s="189" t="s">
        <v>711</v>
      </c>
      <c r="G408" s="13"/>
      <c r="H408" s="188" t="s">
        <v>1</v>
      </c>
      <c r="I408" s="190"/>
      <c r="J408" s="13"/>
      <c r="K408" s="13"/>
      <c r="L408" s="186"/>
      <c r="M408" s="191"/>
      <c r="N408" s="192"/>
      <c r="O408" s="192"/>
      <c r="P408" s="192"/>
      <c r="Q408" s="192"/>
      <c r="R408" s="192"/>
      <c r="S408" s="192"/>
      <c r="T408" s="19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188" t="s">
        <v>161</v>
      </c>
      <c r="AU408" s="188" t="s">
        <v>159</v>
      </c>
      <c r="AV408" s="13" t="s">
        <v>21</v>
      </c>
      <c r="AW408" s="13" t="s">
        <v>38</v>
      </c>
      <c r="AX408" s="13" t="s">
        <v>82</v>
      </c>
      <c r="AY408" s="188" t="s">
        <v>151</v>
      </c>
    </row>
    <row r="409" s="14" customFormat="1">
      <c r="A409" s="14"/>
      <c r="B409" s="194"/>
      <c r="C409" s="14"/>
      <c r="D409" s="187" t="s">
        <v>161</v>
      </c>
      <c r="E409" s="195" t="s">
        <v>1</v>
      </c>
      <c r="F409" s="196" t="s">
        <v>856</v>
      </c>
      <c r="G409" s="14"/>
      <c r="H409" s="197">
        <v>46.060000000000002</v>
      </c>
      <c r="I409" s="198"/>
      <c r="J409" s="14"/>
      <c r="K409" s="14"/>
      <c r="L409" s="194"/>
      <c r="M409" s="199"/>
      <c r="N409" s="200"/>
      <c r="O409" s="200"/>
      <c r="P409" s="200"/>
      <c r="Q409" s="200"/>
      <c r="R409" s="200"/>
      <c r="S409" s="200"/>
      <c r="T409" s="201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195" t="s">
        <v>161</v>
      </c>
      <c r="AU409" s="195" t="s">
        <v>159</v>
      </c>
      <c r="AV409" s="14" t="s">
        <v>159</v>
      </c>
      <c r="AW409" s="14" t="s">
        <v>38</v>
      </c>
      <c r="AX409" s="14" t="s">
        <v>82</v>
      </c>
      <c r="AY409" s="195" t="s">
        <v>151</v>
      </c>
    </row>
    <row r="410" s="13" customFormat="1">
      <c r="A410" s="13"/>
      <c r="B410" s="186"/>
      <c r="C410" s="13"/>
      <c r="D410" s="187" t="s">
        <v>161</v>
      </c>
      <c r="E410" s="188" t="s">
        <v>1</v>
      </c>
      <c r="F410" s="189" t="s">
        <v>727</v>
      </c>
      <c r="G410" s="13"/>
      <c r="H410" s="188" t="s">
        <v>1</v>
      </c>
      <c r="I410" s="190"/>
      <c r="J410" s="13"/>
      <c r="K410" s="13"/>
      <c r="L410" s="186"/>
      <c r="M410" s="191"/>
      <c r="N410" s="192"/>
      <c r="O410" s="192"/>
      <c r="P410" s="192"/>
      <c r="Q410" s="192"/>
      <c r="R410" s="192"/>
      <c r="S410" s="192"/>
      <c r="T410" s="19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188" t="s">
        <v>161</v>
      </c>
      <c r="AU410" s="188" t="s">
        <v>159</v>
      </c>
      <c r="AV410" s="13" t="s">
        <v>21</v>
      </c>
      <c r="AW410" s="13" t="s">
        <v>38</v>
      </c>
      <c r="AX410" s="13" t="s">
        <v>82</v>
      </c>
      <c r="AY410" s="188" t="s">
        <v>151</v>
      </c>
    </row>
    <row r="411" s="14" customFormat="1">
      <c r="A411" s="14"/>
      <c r="B411" s="194"/>
      <c r="C411" s="14"/>
      <c r="D411" s="187" t="s">
        <v>161</v>
      </c>
      <c r="E411" s="195" t="s">
        <v>1</v>
      </c>
      <c r="F411" s="196" t="s">
        <v>728</v>
      </c>
      <c r="G411" s="14"/>
      <c r="H411" s="197">
        <v>6.75</v>
      </c>
      <c r="I411" s="198"/>
      <c r="J411" s="14"/>
      <c r="K411" s="14"/>
      <c r="L411" s="194"/>
      <c r="M411" s="199"/>
      <c r="N411" s="200"/>
      <c r="O411" s="200"/>
      <c r="P411" s="200"/>
      <c r="Q411" s="200"/>
      <c r="R411" s="200"/>
      <c r="S411" s="200"/>
      <c r="T411" s="201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195" t="s">
        <v>161</v>
      </c>
      <c r="AU411" s="195" t="s">
        <v>159</v>
      </c>
      <c r="AV411" s="14" t="s">
        <v>159</v>
      </c>
      <c r="AW411" s="14" t="s">
        <v>38</v>
      </c>
      <c r="AX411" s="14" t="s">
        <v>82</v>
      </c>
      <c r="AY411" s="195" t="s">
        <v>151</v>
      </c>
    </row>
    <row r="412" s="13" customFormat="1">
      <c r="A412" s="13"/>
      <c r="B412" s="186"/>
      <c r="C412" s="13"/>
      <c r="D412" s="187" t="s">
        <v>161</v>
      </c>
      <c r="E412" s="188" t="s">
        <v>1</v>
      </c>
      <c r="F412" s="189" t="s">
        <v>857</v>
      </c>
      <c r="G412" s="13"/>
      <c r="H412" s="188" t="s">
        <v>1</v>
      </c>
      <c r="I412" s="190"/>
      <c r="J412" s="13"/>
      <c r="K412" s="13"/>
      <c r="L412" s="186"/>
      <c r="M412" s="191"/>
      <c r="N412" s="192"/>
      <c r="O412" s="192"/>
      <c r="P412" s="192"/>
      <c r="Q412" s="192"/>
      <c r="R412" s="192"/>
      <c r="S412" s="192"/>
      <c r="T412" s="19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188" t="s">
        <v>161</v>
      </c>
      <c r="AU412" s="188" t="s">
        <v>159</v>
      </c>
      <c r="AV412" s="13" t="s">
        <v>21</v>
      </c>
      <c r="AW412" s="13" t="s">
        <v>38</v>
      </c>
      <c r="AX412" s="13" t="s">
        <v>82</v>
      </c>
      <c r="AY412" s="188" t="s">
        <v>151</v>
      </c>
    </row>
    <row r="413" s="14" customFormat="1">
      <c r="A413" s="14"/>
      <c r="B413" s="194"/>
      <c r="C413" s="14"/>
      <c r="D413" s="187" t="s">
        <v>161</v>
      </c>
      <c r="E413" s="195" t="s">
        <v>1</v>
      </c>
      <c r="F413" s="196" t="s">
        <v>858</v>
      </c>
      <c r="G413" s="14"/>
      <c r="H413" s="197">
        <v>92.700000000000003</v>
      </c>
      <c r="I413" s="198"/>
      <c r="J413" s="14"/>
      <c r="K413" s="14"/>
      <c r="L413" s="194"/>
      <c r="M413" s="199"/>
      <c r="N413" s="200"/>
      <c r="O413" s="200"/>
      <c r="P413" s="200"/>
      <c r="Q413" s="200"/>
      <c r="R413" s="200"/>
      <c r="S413" s="200"/>
      <c r="T413" s="201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195" t="s">
        <v>161</v>
      </c>
      <c r="AU413" s="195" t="s">
        <v>159</v>
      </c>
      <c r="AV413" s="14" t="s">
        <v>159</v>
      </c>
      <c r="AW413" s="14" t="s">
        <v>38</v>
      </c>
      <c r="AX413" s="14" t="s">
        <v>82</v>
      </c>
      <c r="AY413" s="195" t="s">
        <v>151</v>
      </c>
    </row>
    <row r="414" s="13" customFormat="1">
      <c r="A414" s="13"/>
      <c r="B414" s="186"/>
      <c r="C414" s="13"/>
      <c r="D414" s="187" t="s">
        <v>161</v>
      </c>
      <c r="E414" s="188" t="s">
        <v>1</v>
      </c>
      <c r="F414" s="189" t="s">
        <v>859</v>
      </c>
      <c r="G414" s="13"/>
      <c r="H414" s="188" t="s">
        <v>1</v>
      </c>
      <c r="I414" s="190"/>
      <c r="J414" s="13"/>
      <c r="K414" s="13"/>
      <c r="L414" s="186"/>
      <c r="M414" s="191"/>
      <c r="N414" s="192"/>
      <c r="O414" s="192"/>
      <c r="P414" s="192"/>
      <c r="Q414" s="192"/>
      <c r="R414" s="192"/>
      <c r="S414" s="192"/>
      <c r="T414" s="19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88" t="s">
        <v>161</v>
      </c>
      <c r="AU414" s="188" t="s">
        <v>159</v>
      </c>
      <c r="AV414" s="13" t="s">
        <v>21</v>
      </c>
      <c r="AW414" s="13" t="s">
        <v>38</v>
      </c>
      <c r="AX414" s="13" t="s">
        <v>82</v>
      </c>
      <c r="AY414" s="188" t="s">
        <v>151</v>
      </c>
    </row>
    <row r="415" s="14" customFormat="1">
      <c r="A415" s="14"/>
      <c r="B415" s="194"/>
      <c r="C415" s="14"/>
      <c r="D415" s="187" t="s">
        <v>161</v>
      </c>
      <c r="E415" s="195" t="s">
        <v>1</v>
      </c>
      <c r="F415" s="196" t="s">
        <v>860</v>
      </c>
      <c r="G415" s="14"/>
      <c r="H415" s="197">
        <v>46.685000000000002</v>
      </c>
      <c r="I415" s="198"/>
      <c r="J415" s="14"/>
      <c r="K415" s="14"/>
      <c r="L415" s="194"/>
      <c r="M415" s="199"/>
      <c r="N415" s="200"/>
      <c r="O415" s="200"/>
      <c r="P415" s="200"/>
      <c r="Q415" s="200"/>
      <c r="R415" s="200"/>
      <c r="S415" s="200"/>
      <c r="T415" s="201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195" t="s">
        <v>161</v>
      </c>
      <c r="AU415" s="195" t="s">
        <v>159</v>
      </c>
      <c r="AV415" s="14" t="s">
        <v>159</v>
      </c>
      <c r="AW415" s="14" t="s">
        <v>38</v>
      </c>
      <c r="AX415" s="14" t="s">
        <v>82</v>
      </c>
      <c r="AY415" s="195" t="s">
        <v>151</v>
      </c>
    </row>
    <row r="416" s="13" customFormat="1">
      <c r="A416" s="13"/>
      <c r="B416" s="186"/>
      <c r="C416" s="13"/>
      <c r="D416" s="187" t="s">
        <v>161</v>
      </c>
      <c r="E416" s="188" t="s">
        <v>1</v>
      </c>
      <c r="F416" s="189" t="s">
        <v>861</v>
      </c>
      <c r="G416" s="13"/>
      <c r="H416" s="188" t="s">
        <v>1</v>
      </c>
      <c r="I416" s="190"/>
      <c r="J416" s="13"/>
      <c r="K416" s="13"/>
      <c r="L416" s="186"/>
      <c r="M416" s="191"/>
      <c r="N416" s="192"/>
      <c r="O416" s="192"/>
      <c r="P416" s="192"/>
      <c r="Q416" s="192"/>
      <c r="R416" s="192"/>
      <c r="S416" s="192"/>
      <c r="T416" s="19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188" t="s">
        <v>161</v>
      </c>
      <c r="AU416" s="188" t="s">
        <v>159</v>
      </c>
      <c r="AV416" s="13" t="s">
        <v>21</v>
      </c>
      <c r="AW416" s="13" t="s">
        <v>38</v>
      </c>
      <c r="AX416" s="13" t="s">
        <v>82</v>
      </c>
      <c r="AY416" s="188" t="s">
        <v>151</v>
      </c>
    </row>
    <row r="417" s="14" customFormat="1">
      <c r="A417" s="14"/>
      <c r="B417" s="194"/>
      <c r="C417" s="14"/>
      <c r="D417" s="187" t="s">
        <v>161</v>
      </c>
      <c r="E417" s="195" t="s">
        <v>1</v>
      </c>
      <c r="F417" s="196" t="s">
        <v>862</v>
      </c>
      <c r="G417" s="14"/>
      <c r="H417" s="197">
        <v>30.899999999999999</v>
      </c>
      <c r="I417" s="198"/>
      <c r="J417" s="14"/>
      <c r="K417" s="14"/>
      <c r="L417" s="194"/>
      <c r="M417" s="199"/>
      <c r="N417" s="200"/>
      <c r="O417" s="200"/>
      <c r="P417" s="200"/>
      <c r="Q417" s="200"/>
      <c r="R417" s="200"/>
      <c r="S417" s="200"/>
      <c r="T417" s="20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195" t="s">
        <v>161</v>
      </c>
      <c r="AU417" s="195" t="s">
        <v>159</v>
      </c>
      <c r="AV417" s="14" t="s">
        <v>159</v>
      </c>
      <c r="AW417" s="14" t="s">
        <v>38</v>
      </c>
      <c r="AX417" s="14" t="s">
        <v>82</v>
      </c>
      <c r="AY417" s="195" t="s">
        <v>151</v>
      </c>
    </row>
    <row r="418" s="13" customFormat="1">
      <c r="A418" s="13"/>
      <c r="B418" s="186"/>
      <c r="C418" s="13"/>
      <c r="D418" s="187" t="s">
        <v>161</v>
      </c>
      <c r="E418" s="188" t="s">
        <v>1</v>
      </c>
      <c r="F418" s="189" t="s">
        <v>713</v>
      </c>
      <c r="G418" s="13"/>
      <c r="H418" s="188" t="s">
        <v>1</v>
      </c>
      <c r="I418" s="190"/>
      <c r="J418" s="13"/>
      <c r="K418" s="13"/>
      <c r="L418" s="186"/>
      <c r="M418" s="191"/>
      <c r="N418" s="192"/>
      <c r="O418" s="192"/>
      <c r="P418" s="192"/>
      <c r="Q418" s="192"/>
      <c r="R418" s="192"/>
      <c r="S418" s="192"/>
      <c r="T418" s="19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188" t="s">
        <v>161</v>
      </c>
      <c r="AU418" s="188" t="s">
        <v>159</v>
      </c>
      <c r="AV418" s="13" t="s">
        <v>21</v>
      </c>
      <c r="AW418" s="13" t="s">
        <v>38</v>
      </c>
      <c r="AX418" s="13" t="s">
        <v>82</v>
      </c>
      <c r="AY418" s="188" t="s">
        <v>151</v>
      </c>
    </row>
    <row r="419" s="14" customFormat="1">
      <c r="A419" s="14"/>
      <c r="B419" s="194"/>
      <c r="C419" s="14"/>
      <c r="D419" s="187" t="s">
        <v>161</v>
      </c>
      <c r="E419" s="195" t="s">
        <v>1</v>
      </c>
      <c r="F419" s="196" t="s">
        <v>863</v>
      </c>
      <c r="G419" s="14"/>
      <c r="H419" s="197">
        <v>28.239999999999998</v>
      </c>
      <c r="I419" s="198"/>
      <c r="J419" s="14"/>
      <c r="K419" s="14"/>
      <c r="L419" s="194"/>
      <c r="M419" s="199"/>
      <c r="N419" s="200"/>
      <c r="O419" s="200"/>
      <c r="P419" s="200"/>
      <c r="Q419" s="200"/>
      <c r="R419" s="200"/>
      <c r="S419" s="200"/>
      <c r="T419" s="201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195" t="s">
        <v>161</v>
      </c>
      <c r="AU419" s="195" t="s">
        <v>159</v>
      </c>
      <c r="AV419" s="14" t="s">
        <v>159</v>
      </c>
      <c r="AW419" s="14" t="s">
        <v>38</v>
      </c>
      <c r="AX419" s="14" t="s">
        <v>82</v>
      </c>
      <c r="AY419" s="195" t="s">
        <v>151</v>
      </c>
    </row>
    <row r="420" s="13" customFormat="1">
      <c r="A420" s="13"/>
      <c r="B420" s="186"/>
      <c r="C420" s="13"/>
      <c r="D420" s="187" t="s">
        <v>161</v>
      </c>
      <c r="E420" s="188" t="s">
        <v>1</v>
      </c>
      <c r="F420" s="189" t="s">
        <v>730</v>
      </c>
      <c r="G420" s="13"/>
      <c r="H420" s="188" t="s">
        <v>1</v>
      </c>
      <c r="I420" s="190"/>
      <c r="J420" s="13"/>
      <c r="K420" s="13"/>
      <c r="L420" s="186"/>
      <c r="M420" s="191"/>
      <c r="N420" s="192"/>
      <c r="O420" s="192"/>
      <c r="P420" s="192"/>
      <c r="Q420" s="192"/>
      <c r="R420" s="192"/>
      <c r="S420" s="192"/>
      <c r="T420" s="19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188" t="s">
        <v>161</v>
      </c>
      <c r="AU420" s="188" t="s">
        <v>159</v>
      </c>
      <c r="AV420" s="13" t="s">
        <v>21</v>
      </c>
      <c r="AW420" s="13" t="s">
        <v>38</v>
      </c>
      <c r="AX420" s="13" t="s">
        <v>82</v>
      </c>
      <c r="AY420" s="188" t="s">
        <v>151</v>
      </c>
    </row>
    <row r="421" s="14" customFormat="1">
      <c r="A421" s="14"/>
      <c r="B421" s="194"/>
      <c r="C421" s="14"/>
      <c r="D421" s="187" t="s">
        <v>161</v>
      </c>
      <c r="E421" s="195" t="s">
        <v>1</v>
      </c>
      <c r="F421" s="196" t="s">
        <v>731</v>
      </c>
      <c r="G421" s="14"/>
      <c r="H421" s="197">
        <v>7.0599999999999996</v>
      </c>
      <c r="I421" s="198"/>
      <c r="J421" s="14"/>
      <c r="K421" s="14"/>
      <c r="L421" s="194"/>
      <c r="M421" s="199"/>
      <c r="N421" s="200"/>
      <c r="O421" s="200"/>
      <c r="P421" s="200"/>
      <c r="Q421" s="200"/>
      <c r="R421" s="200"/>
      <c r="S421" s="200"/>
      <c r="T421" s="201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195" t="s">
        <v>161</v>
      </c>
      <c r="AU421" s="195" t="s">
        <v>159</v>
      </c>
      <c r="AV421" s="14" t="s">
        <v>159</v>
      </c>
      <c r="AW421" s="14" t="s">
        <v>38</v>
      </c>
      <c r="AX421" s="14" t="s">
        <v>82</v>
      </c>
      <c r="AY421" s="195" t="s">
        <v>151</v>
      </c>
    </row>
    <row r="422" s="13" customFormat="1">
      <c r="A422" s="13"/>
      <c r="B422" s="186"/>
      <c r="C422" s="13"/>
      <c r="D422" s="187" t="s">
        <v>161</v>
      </c>
      <c r="E422" s="188" t="s">
        <v>1</v>
      </c>
      <c r="F422" s="189" t="s">
        <v>864</v>
      </c>
      <c r="G422" s="13"/>
      <c r="H422" s="188" t="s">
        <v>1</v>
      </c>
      <c r="I422" s="190"/>
      <c r="J422" s="13"/>
      <c r="K422" s="13"/>
      <c r="L422" s="186"/>
      <c r="M422" s="191"/>
      <c r="N422" s="192"/>
      <c r="O422" s="192"/>
      <c r="P422" s="192"/>
      <c r="Q422" s="192"/>
      <c r="R422" s="192"/>
      <c r="S422" s="192"/>
      <c r="T422" s="19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188" t="s">
        <v>161</v>
      </c>
      <c r="AU422" s="188" t="s">
        <v>159</v>
      </c>
      <c r="AV422" s="13" t="s">
        <v>21</v>
      </c>
      <c r="AW422" s="13" t="s">
        <v>38</v>
      </c>
      <c r="AX422" s="13" t="s">
        <v>82</v>
      </c>
      <c r="AY422" s="188" t="s">
        <v>151</v>
      </c>
    </row>
    <row r="423" s="14" customFormat="1">
      <c r="A423" s="14"/>
      <c r="B423" s="194"/>
      <c r="C423" s="14"/>
      <c r="D423" s="187" t="s">
        <v>161</v>
      </c>
      <c r="E423" s="195" t="s">
        <v>1</v>
      </c>
      <c r="F423" s="196" t="s">
        <v>865</v>
      </c>
      <c r="G423" s="14"/>
      <c r="H423" s="197">
        <v>23.765999999999998</v>
      </c>
      <c r="I423" s="198"/>
      <c r="J423" s="14"/>
      <c r="K423" s="14"/>
      <c r="L423" s="194"/>
      <c r="M423" s="199"/>
      <c r="N423" s="200"/>
      <c r="O423" s="200"/>
      <c r="P423" s="200"/>
      <c r="Q423" s="200"/>
      <c r="R423" s="200"/>
      <c r="S423" s="200"/>
      <c r="T423" s="201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195" t="s">
        <v>161</v>
      </c>
      <c r="AU423" s="195" t="s">
        <v>159</v>
      </c>
      <c r="AV423" s="14" t="s">
        <v>159</v>
      </c>
      <c r="AW423" s="14" t="s">
        <v>38</v>
      </c>
      <c r="AX423" s="14" t="s">
        <v>82</v>
      </c>
      <c r="AY423" s="195" t="s">
        <v>151</v>
      </c>
    </row>
    <row r="424" s="13" customFormat="1">
      <c r="A424" s="13"/>
      <c r="B424" s="186"/>
      <c r="C424" s="13"/>
      <c r="D424" s="187" t="s">
        <v>161</v>
      </c>
      <c r="E424" s="188" t="s">
        <v>1</v>
      </c>
      <c r="F424" s="189" t="s">
        <v>866</v>
      </c>
      <c r="G424" s="13"/>
      <c r="H424" s="188" t="s">
        <v>1</v>
      </c>
      <c r="I424" s="190"/>
      <c r="J424" s="13"/>
      <c r="K424" s="13"/>
      <c r="L424" s="186"/>
      <c r="M424" s="191"/>
      <c r="N424" s="192"/>
      <c r="O424" s="192"/>
      <c r="P424" s="192"/>
      <c r="Q424" s="192"/>
      <c r="R424" s="192"/>
      <c r="S424" s="192"/>
      <c r="T424" s="19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88" t="s">
        <v>161</v>
      </c>
      <c r="AU424" s="188" t="s">
        <v>159</v>
      </c>
      <c r="AV424" s="13" t="s">
        <v>21</v>
      </c>
      <c r="AW424" s="13" t="s">
        <v>38</v>
      </c>
      <c r="AX424" s="13" t="s">
        <v>82</v>
      </c>
      <c r="AY424" s="188" t="s">
        <v>151</v>
      </c>
    </row>
    <row r="425" s="14" customFormat="1">
      <c r="A425" s="14"/>
      <c r="B425" s="194"/>
      <c r="C425" s="14"/>
      <c r="D425" s="187" t="s">
        <v>161</v>
      </c>
      <c r="E425" s="195" t="s">
        <v>1</v>
      </c>
      <c r="F425" s="196" t="s">
        <v>867</v>
      </c>
      <c r="G425" s="14"/>
      <c r="H425" s="197">
        <v>116.03</v>
      </c>
      <c r="I425" s="198"/>
      <c r="J425" s="14"/>
      <c r="K425" s="14"/>
      <c r="L425" s="194"/>
      <c r="M425" s="199"/>
      <c r="N425" s="200"/>
      <c r="O425" s="200"/>
      <c r="P425" s="200"/>
      <c r="Q425" s="200"/>
      <c r="R425" s="200"/>
      <c r="S425" s="200"/>
      <c r="T425" s="201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195" t="s">
        <v>161</v>
      </c>
      <c r="AU425" s="195" t="s">
        <v>159</v>
      </c>
      <c r="AV425" s="14" t="s">
        <v>159</v>
      </c>
      <c r="AW425" s="14" t="s">
        <v>38</v>
      </c>
      <c r="AX425" s="14" t="s">
        <v>82</v>
      </c>
      <c r="AY425" s="195" t="s">
        <v>151</v>
      </c>
    </row>
    <row r="426" s="15" customFormat="1">
      <c r="A426" s="15"/>
      <c r="B426" s="213"/>
      <c r="C426" s="15"/>
      <c r="D426" s="187" t="s">
        <v>161</v>
      </c>
      <c r="E426" s="214" t="s">
        <v>1</v>
      </c>
      <c r="F426" s="215" t="s">
        <v>410</v>
      </c>
      <c r="G426" s="15"/>
      <c r="H426" s="216">
        <v>487.31100000000004</v>
      </c>
      <c r="I426" s="217"/>
      <c r="J426" s="15"/>
      <c r="K426" s="15"/>
      <c r="L426" s="213"/>
      <c r="M426" s="218"/>
      <c r="N426" s="219"/>
      <c r="O426" s="219"/>
      <c r="P426" s="219"/>
      <c r="Q426" s="219"/>
      <c r="R426" s="219"/>
      <c r="S426" s="219"/>
      <c r="T426" s="220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14" t="s">
        <v>161</v>
      </c>
      <c r="AU426" s="214" t="s">
        <v>159</v>
      </c>
      <c r="AV426" s="15" t="s">
        <v>158</v>
      </c>
      <c r="AW426" s="15" t="s">
        <v>38</v>
      </c>
      <c r="AX426" s="15" t="s">
        <v>21</v>
      </c>
      <c r="AY426" s="214" t="s">
        <v>151</v>
      </c>
    </row>
    <row r="427" s="2" customFormat="1" ht="24.15" customHeight="1">
      <c r="A427" s="37"/>
      <c r="B427" s="171"/>
      <c r="C427" s="172" t="s">
        <v>868</v>
      </c>
      <c r="D427" s="172" t="s">
        <v>154</v>
      </c>
      <c r="E427" s="173" t="s">
        <v>869</v>
      </c>
      <c r="F427" s="174" t="s">
        <v>870</v>
      </c>
      <c r="G427" s="175" t="s">
        <v>166</v>
      </c>
      <c r="H427" s="176">
        <v>487.31099999999998</v>
      </c>
      <c r="I427" s="177"/>
      <c r="J427" s="178">
        <f>ROUND(I427*H427,2)</f>
        <v>0</v>
      </c>
      <c r="K427" s="179"/>
      <c r="L427" s="38"/>
      <c r="M427" s="180" t="s">
        <v>1</v>
      </c>
      <c r="N427" s="181" t="s">
        <v>48</v>
      </c>
      <c r="O427" s="76"/>
      <c r="P427" s="182">
        <f>O427*H427</f>
        <v>0</v>
      </c>
      <c r="Q427" s="182">
        <v>0.00029</v>
      </c>
      <c r="R427" s="182">
        <f>Q427*H427</f>
        <v>0.14132018999999998</v>
      </c>
      <c r="S427" s="182">
        <v>0</v>
      </c>
      <c r="T427" s="183">
        <f>S427*H427</f>
        <v>0</v>
      </c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R427" s="184" t="s">
        <v>237</v>
      </c>
      <c r="AT427" s="184" t="s">
        <v>154</v>
      </c>
      <c r="AU427" s="184" t="s">
        <v>159</v>
      </c>
      <c r="AY427" s="18" t="s">
        <v>151</v>
      </c>
      <c r="BE427" s="185">
        <f>IF(N427="základní",J427,0)</f>
        <v>0</v>
      </c>
      <c r="BF427" s="185">
        <f>IF(N427="snížená",J427,0)</f>
        <v>0</v>
      </c>
      <c r="BG427" s="185">
        <f>IF(N427="zákl. přenesená",J427,0)</f>
        <v>0</v>
      </c>
      <c r="BH427" s="185">
        <f>IF(N427="sníž. přenesená",J427,0)</f>
        <v>0</v>
      </c>
      <c r="BI427" s="185">
        <f>IF(N427="nulová",J427,0)</f>
        <v>0</v>
      </c>
      <c r="BJ427" s="18" t="s">
        <v>159</v>
      </c>
      <c r="BK427" s="185">
        <f>ROUND(I427*H427,2)</f>
        <v>0</v>
      </c>
      <c r="BL427" s="18" t="s">
        <v>237</v>
      </c>
      <c r="BM427" s="184" t="s">
        <v>871</v>
      </c>
    </row>
    <row r="428" s="12" customFormat="1" ht="25.92" customHeight="1">
      <c r="A428" s="12"/>
      <c r="B428" s="158"/>
      <c r="C428" s="12"/>
      <c r="D428" s="159" t="s">
        <v>81</v>
      </c>
      <c r="E428" s="160" t="s">
        <v>872</v>
      </c>
      <c r="F428" s="160" t="s">
        <v>873</v>
      </c>
      <c r="G428" s="12"/>
      <c r="H428" s="12"/>
      <c r="I428" s="161"/>
      <c r="J428" s="162">
        <f>BK428</f>
        <v>0</v>
      </c>
      <c r="K428" s="12"/>
      <c r="L428" s="158"/>
      <c r="M428" s="163"/>
      <c r="N428" s="164"/>
      <c r="O428" s="164"/>
      <c r="P428" s="165">
        <f>P429</f>
        <v>0</v>
      </c>
      <c r="Q428" s="164"/>
      <c r="R428" s="165">
        <f>R429</f>
        <v>0</v>
      </c>
      <c r="S428" s="164"/>
      <c r="T428" s="166">
        <f>T429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159" t="s">
        <v>158</v>
      </c>
      <c r="AT428" s="167" t="s">
        <v>81</v>
      </c>
      <c r="AU428" s="167" t="s">
        <v>82</v>
      </c>
      <c r="AY428" s="159" t="s">
        <v>151</v>
      </c>
      <c r="BK428" s="168">
        <f>BK429</f>
        <v>0</v>
      </c>
    </row>
    <row r="429" s="2" customFormat="1" ht="14.4" customHeight="1">
      <c r="A429" s="37"/>
      <c r="B429" s="171"/>
      <c r="C429" s="172" t="s">
        <v>874</v>
      </c>
      <c r="D429" s="172" t="s">
        <v>154</v>
      </c>
      <c r="E429" s="173" t="s">
        <v>875</v>
      </c>
      <c r="F429" s="174" t="s">
        <v>876</v>
      </c>
      <c r="G429" s="175" t="s">
        <v>877</v>
      </c>
      <c r="H429" s="176">
        <v>20</v>
      </c>
      <c r="I429" s="177"/>
      <c r="J429" s="178">
        <f>ROUND(I429*H429,2)</f>
        <v>0</v>
      </c>
      <c r="K429" s="179"/>
      <c r="L429" s="38"/>
      <c r="M429" s="180" t="s">
        <v>1</v>
      </c>
      <c r="N429" s="181" t="s">
        <v>48</v>
      </c>
      <c r="O429" s="76"/>
      <c r="P429" s="182">
        <f>O429*H429</f>
        <v>0</v>
      </c>
      <c r="Q429" s="182">
        <v>0</v>
      </c>
      <c r="R429" s="182">
        <f>Q429*H429</f>
        <v>0</v>
      </c>
      <c r="S429" s="182">
        <v>0</v>
      </c>
      <c r="T429" s="183">
        <f>S429*H429</f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184" t="s">
        <v>878</v>
      </c>
      <c r="AT429" s="184" t="s">
        <v>154</v>
      </c>
      <c r="AU429" s="184" t="s">
        <v>21</v>
      </c>
      <c r="AY429" s="18" t="s">
        <v>151</v>
      </c>
      <c r="BE429" s="185">
        <f>IF(N429="základní",J429,0)</f>
        <v>0</v>
      </c>
      <c r="BF429" s="185">
        <f>IF(N429="snížená",J429,0)</f>
        <v>0</v>
      </c>
      <c r="BG429" s="185">
        <f>IF(N429="zákl. přenesená",J429,0)</f>
        <v>0</v>
      </c>
      <c r="BH429" s="185">
        <f>IF(N429="sníž. přenesená",J429,0)</f>
        <v>0</v>
      </c>
      <c r="BI429" s="185">
        <f>IF(N429="nulová",J429,0)</f>
        <v>0</v>
      </c>
      <c r="BJ429" s="18" t="s">
        <v>159</v>
      </c>
      <c r="BK429" s="185">
        <f>ROUND(I429*H429,2)</f>
        <v>0</v>
      </c>
      <c r="BL429" s="18" t="s">
        <v>878</v>
      </c>
      <c r="BM429" s="184" t="s">
        <v>879</v>
      </c>
    </row>
    <row r="430" s="12" customFormat="1" ht="25.92" customHeight="1">
      <c r="A430" s="12"/>
      <c r="B430" s="158"/>
      <c r="C430" s="12"/>
      <c r="D430" s="159" t="s">
        <v>81</v>
      </c>
      <c r="E430" s="160" t="s">
        <v>880</v>
      </c>
      <c r="F430" s="160" t="s">
        <v>881</v>
      </c>
      <c r="G430" s="12"/>
      <c r="H430" s="12"/>
      <c r="I430" s="161"/>
      <c r="J430" s="162">
        <f>BK430</f>
        <v>0</v>
      </c>
      <c r="K430" s="12"/>
      <c r="L430" s="158"/>
      <c r="M430" s="163"/>
      <c r="N430" s="164"/>
      <c r="O430" s="164"/>
      <c r="P430" s="165">
        <f>P431</f>
        <v>0</v>
      </c>
      <c r="Q430" s="164"/>
      <c r="R430" s="165">
        <f>R431</f>
        <v>0</v>
      </c>
      <c r="S430" s="164"/>
      <c r="T430" s="166">
        <f>T431</f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159" t="s">
        <v>178</v>
      </c>
      <c r="AT430" s="167" t="s">
        <v>81</v>
      </c>
      <c r="AU430" s="167" t="s">
        <v>82</v>
      </c>
      <c r="AY430" s="159" t="s">
        <v>151</v>
      </c>
      <c r="BK430" s="168">
        <f>BK431</f>
        <v>0</v>
      </c>
    </row>
    <row r="431" s="12" customFormat="1" ht="22.8" customHeight="1">
      <c r="A431" s="12"/>
      <c r="B431" s="158"/>
      <c r="C431" s="12"/>
      <c r="D431" s="159" t="s">
        <v>81</v>
      </c>
      <c r="E431" s="169" t="s">
        <v>882</v>
      </c>
      <c r="F431" s="169" t="s">
        <v>883</v>
      </c>
      <c r="G431" s="12"/>
      <c r="H431" s="12"/>
      <c r="I431" s="161"/>
      <c r="J431" s="170">
        <f>BK431</f>
        <v>0</v>
      </c>
      <c r="K431" s="12"/>
      <c r="L431" s="158"/>
      <c r="M431" s="163"/>
      <c r="N431" s="164"/>
      <c r="O431" s="164"/>
      <c r="P431" s="165">
        <f>P432</f>
        <v>0</v>
      </c>
      <c r="Q431" s="164"/>
      <c r="R431" s="165">
        <f>R432</f>
        <v>0</v>
      </c>
      <c r="S431" s="164"/>
      <c r="T431" s="166">
        <f>T432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159" t="s">
        <v>178</v>
      </c>
      <c r="AT431" s="167" t="s">
        <v>81</v>
      </c>
      <c r="AU431" s="167" t="s">
        <v>21</v>
      </c>
      <c r="AY431" s="159" t="s">
        <v>151</v>
      </c>
      <c r="BK431" s="168">
        <f>BK432</f>
        <v>0</v>
      </c>
    </row>
    <row r="432" s="2" customFormat="1" ht="14.4" customHeight="1">
      <c r="A432" s="37"/>
      <c r="B432" s="171"/>
      <c r="C432" s="172" t="s">
        <v>884</v>
      </c>
      <c r="D432" s="172" t="s">
        <v>154</v>
      </c>
      <c r="E432" s="173" t="s">
        <v>885</v>
      </c>
      <c r="F432" s="174" t="s">
        <v>883</v>
      </c>
      <c r="G432" s="175" t="s">
        <v>886</v>
      </c>
      <c r="H432" s="176">
        <v>1</v>
      </c>
      <c r="I432" s="177"/>
      <c r="J432" s="178">
        <f>ROUND(I432*H432,2)</f>
        <v>0</v>
      </c>
      <c r="K432" s="179"/>
      <c r="L432" s="38"/>
      <c r="M432" s="221" t="s">
        <v>1</v>
      </c>
      <c r="N432" s="222" t="s">
        <v>48</v>
      </c>
      <c r="O432" s="223"/>
      <c r="P432" s="224">
        <f>O432*H432</f>
        <v>0</v>
      </c>
      <c r="Q432" s="224">
        <v>0</v>
      </c>
      <c r="R432" s="224">
        <f>Q432*H432</f>
        <v>0</v>
      </c>
      <c r="S432" s="224">
        <v>0</v>
      </c>
      <c r="T432" s="225">
        <f>S432*H432</f>
        <v>0</v>
      </c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R432" s="184" t="s">
        <v>887</v>
      </c>
      <c r="AT432" s="184" t="s">
        <v>154</v>
      </c>
      <c r="AU432" s="184" t="s">
        <v>159</v>
      </c>
      <c r="AY432" s="18" t="s">
        <v>151</v>
      </c>
      <c r="BE432" s="185">
        <f>IF(N432="základní",J432,0)</f>
        <v>0</v>
      </c>
      <c r="BF432" s="185">
        <f>IF(N432="snížená",J432,0)</f>
        <v>0</v>
      </c>
      <c r="BG432" s="185">
        <f>IF(N432="zákl. přenesená",J432,0)</f>
        <v>0</v>
      </c>
      <c r="BH432" s="185">
        <f>IF(N432="sníž. přenesená",J432,0)</f>
        <v>0</v>
      </c>
      <c r="BI432" s="185">
        <f>IF(N432="nulová",J432,0)</f>
        <v>0</v>
      </c>
      <c r="BJ432" s="18" t="s">
        <v>159</v>
      </c>
      <c r="BK432" s="185">
        <f>ROUND(I432*H432,2)</f>
        <v>0</v>
      </c>
      <c r="BL432" s="18" t="s">
        <v>887</v>
      </c>
      <c r="BM432" s="184" t="s">
        <v>888</v>
      </c>
    </row>
    <row r="433" s="2" customFormat="1" ht="6.96" customHeight="1">
      <c r="A433" s="37"/>
      <c r="B433" s="59"/>
      <c r="C433" s="60"/>
      <c r="D433" s="60"/>
      <c r="E433" s="60"/>
      <c r="F433" s="60"/>
      <c r="G433" s="60"/>
      <c r="H433" s="60"/>
      <c r="I433" s="60"/>
      <c r="J433" s="60"/>
      <c r="K433" s="60"/>
      <c r="L433" s="38"/>
      <c r="M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</row>
  </sheetData>
  <autoFilter ref="C137:K432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21</v>
      </c>
    </row>
    <row r="4" hidden="1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Rekonstrukce bytů Velké náměstí 366, Králíky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889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19</v>
      </c>
      <c r="E11" s="37"/>
      <c r="F11" s="26" t="s">
        <v>1</v>
      </c>
      <c r="G11" s="37"/>
      <c r="H11" s="37"/>
      <c r="I11" s="31" t="s">
        <v>20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22</v>
      </c>
      <c r="E12" s="37"/>
      <c r="F12" s="26" t="s">
        <v>23</v>
      </c>
      <c r="G12" s="37"/>
      <c r="H12" s="37"/>
      <c r="I12" s="31" t="s">
        <v>24</v>
      </c>
      <c r="J12" s="68" t="str">
        <f>'Rekapitulace stavby'!AN8</f>
        <v>7. 10. 2021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28</v>
      </c>
      <c r="E14" s="37"/>
      <c r="F14" s="37"/>
      <c r="G14" s="37"/>
      <c r="H14" s="37"/>
      <c r="I14" s="31" t="s">
        <v>29</v>
      </c>
      <c r="J14" s="26" t="s">
        <v>30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">
        <v>31</v>
      </c>
      <c r="F15" s="37"/>
      <c r="G15" s="37"/>
      <c r="H15" s="37"/>
      <c r="I15" s="31" t="s">
        <v>32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33</v>
      </c>
      <c r="E17" s="37"/>
      <c r="F17" s="37"/>
      <c r="G17" s="37"/>
      <c r="H17" s="37"/>
      <c r="I17" s="31" t="s">
        <v>29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32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35</v>
      </c>
      <c r="E20" s="37"/>
      <c r="F20" s="37"/>
      <c r="G20" s="37"/>
      <c r="H20" s="37"/>
      <c r="I20" s="31" t="s">
        <v>29</v>
      </c>
      <c r="J20" s="26" t="s">
        <v>36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">
        <v>37</v>
      </c>
      <c r="F21" s="37"/>
      <c r="G21" s="37"/>
      <c r="H21" s="37"/>
      <c r="I21" s="31" t="s">
        <v>32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39</v>
      </c>
      <c r="E23" s="37"/>
      <c r="F23" s="37"/>
      <c r="G23" s="37"/>
      <c r="H23" s="37"/>
      <c r="I23" s="31" t="s">
        <v>29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32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41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42</v>
      </c>
      <c r="E30" s="37"/>
      <c r="F30" s="37"/>
      <c r="G30" s="37"/>
      <c r="H30" s="37"/>
      <c r="I30" s="37"/>
      <c r="J30" s="95">
        <f>ROUND(J124,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44</v>
      </c>
      <c r="G32" s="37"/>
      <c r="H32" s="37"/>
      <c r="I32" s="42" t="s">
        <v>43</v>
      </c>
      <c r="J32" s="42" t="s">
        <v>45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46</v>
      </c>
      <c r="E33" s="31" t="s">
        <v>47</v>
      </c>
      <c r="F33" s="126">
        <f>ROUND((SUM(BE124:BE187)),  2)</f>
        <v>0</v>
      </c>
      <c r="G33" s="37"/>
      <c r="H33" s="37"/>
      <c r="I33" s="127">
        <v>0.20999999999999999</v>
      </c>
      <c r="J33" s="126">
        <f>ROUND(((SUM(BE124:BE187))*I33),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48</v>
      </c>
      <c r="F34" s="126">
        <f>ROUND((SUM(BF124:BF187)),  2)</f>
        <v>0</v>
      </c>
      <c r="G34" s="37"/>
      <c r="H34" s="37"/>
      <c r="I34" s="127">
        <v>0.14999999999999999</v>
      </c>
      <c r="J34" s="126">
        <f>ROUND(((SUM(BF124:BF187))*I34),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49</v>
      </c>
      <c r="F35" s="126">
        <f>ROUND((SUM(BG124:BG187)),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50</v>
      </c>
      <c r="F36" s="126">
        <f>ROUND((SUM(BH124:BH187)),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51</v>
      </c>
      <c r="F37" s="126">
        <f>ROUND((SUM(BI124:BI187)),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52</v>
      </c>
      <c r="E39" s="80"/>
      <c r="F39" s="80"/>
      <c r="G39" s="130" t="s">
        <v>53</v>
      </c>
      <c r="H39" s="131" t="s">
        <v>54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55</v>
      </c>
      <c r="E50" s="56"/>
      <c r="F50" s="56"/>
      <c r="G50" s="55" t="s">
        <v>56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57</v>
      </c>
      <c r="E61" s="40"/>
      <c r="F61" s="134" t="s">
        <v>58</v>
      </c>
      <c r="G61" s="57" t="s">
        <v>57</v>
      </c>
      <c r="H61" s="40"/>
      <c r="I61" s="40"/>
      <c r="J61" s="135" t="s">
        <v>58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59</v>
      </c>
      <c r="E65" s="58"/>
      <c r="F65" s="58"/>
      <c r="G65" s="55" t="s">
        <v>60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57</v>
      </c>
      <c r="E76" s="40"/>
      <c r="F76" s="134" t="s">
        <v>58</v>
      </c>
      <c r="G76" s="57" t="s">
        <v>57</v>
      </c>
      <c r="H76" s="40"/>
      <c r="I76" s="40"/>
      <c r="J76" s="135" t="s">
        <v>58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Rekonstrukce bytů Velké náměstí 366, Králíky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072019-C - ZTI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22</v>
      </c>
      <c r="D89" s="37"/>
      <c r="E89" s="37"/>
      <c r="F89" s="26" t="str">
        <f>F12</f>
        <v>Králíky</v>
      </c>
      <c r="G89" s="37"/>
      <c r="H89" s="37"/>
      <c r="I89" s="31" t="s">
        <v>24</v>
      </c>
      <c r="J89" s="68" t="str">
        <f>IF(J12="","",J12)</f>
        <v>7. 10. 2021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28</v>
      </c>
      <c r="D91" s="37"/>
      <c r="E91" s="37"/>
      <c r="F91" s="26" t="str">
        <f>E15</f>
        <v>Město Králíky</v>
      </c>
      <c r="G91" s="37"/>
      <c r="H91" s="37"/>
      <c r="I91" s="31" t="s">
        <v>35</v>
      </c>
      <c r="J91" s="35" t="str">
        <f>E21</f>
        <v>Ing. Pavel Švestka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33</v>
      </c>
      <c r="D92" s="37"/>
      <c r="E92" s="37"/>
      <c r="F92" s="26" t="str">
        <f>IF(E18="","",E18)</f>
        <v>Vyplň údaj</v>
      </c>
      <c r="G92" s="37"/>
      <c r="H92" s="37"/>
      <c r="I92" s="31" t="s">
        <v>39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J124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hidden="1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J125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3"/>
      <c r="C98" s="10"/>
      <c r="D98" s="144" t="s">
        <v>118</v>
      </c>
      <c r="E98" s="145"/>
      <c r="F98" s="145"/>
      <c r="G98" s="145"/>
      <c r="H98" s="145"/>
      <c r="I98" s="145"/>
      <c r="J98" s="146">
        <f>J126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3"/>
      <c r="C99" s="10"/>
      <c r="D99" s="144" t="s">
        <v>119</v>
      </c>
      <c r="E99" s="145"/>
      <c r="F99" s="145"/>
      <c r="G99" s="145"/>
      <c r="H99" s="145"/>
      <c r="I99" s="145"/>
      <c r="J99" s="146">
        <f>J132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39"/>
      <c r="C100" s="9"/>
      <c r="D100" s="140" t="s">
        <v>121</v>
      </c>
      <c r="E100" s="141"/>
      <c r="F100" s="141"/>
      <c r="G100" s="141"/>
      <c r="H100" s="141"/>
      <c r="I100" s="141"/>
      <c r="J100" s="142">
        <f>J138</f>
        <v>0</v>
      </c>
      <c r="K100" s="9"/>
      <c r="L100" s="13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43"/>
      <c r="C101" s="10"/>
      <c r="D101" s="144" t="s">
        <v>890</v>
      </c>
      <c r="E101" s="145"/>
      <c r="F101" s="145"/>
      <c r="G101" s="145"/>
      <c r="H101" s="145"/>
      <c r="I101" s="145"/>
      <c r="J101" s="146">
        <f>J139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3"/>
      <c r="C102" s="10"/>
      <c r="D102" s="144" t="s">
        <v>891</v>
      </c>
      <c r="E102" s="145"/>
      <c r="F102" s="145"/>
      <c r="G102" s="145"/>
      <c r="H102" s="145"/>
      <c r="I102" s="145"/>
      <c r="J102" s="146">
        <f>J156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3"/>
      <c r="C103" s="10"/>
      <c r="D103" s="144" t="s">
        <v>892</v>
      </c>
      <c r="E103" s="145"/>
      <c r="F103" s="145"/>
      <c r="G103" s="145"/>
      <c r="H103" s="145"/>
      <c r="I103" s="145"/>
      <c r="J103" s="146">
        <f>J168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3"/>
      <c r="C104" s="10"/>
      <c r="D104" s="144" t="s">
        <v>893</v>
      </c>
      <c r="E104" s="145"/>
      <c r="F104" s="145"/>
      <c r="G104" s="145"/>
      <c r="H104" s="145"/>
      <c r="I104" s="145"/>
      <c r="J104" s="146">
        <f>J183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6.96" customHeight="1">
      <c r="A106" s="37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/>
    <row r="108" hidden="1"/>
    <row r="109" hidden="1"/>
    <row r="110" s="2" customFormat="1" ht="6.96" customHeight="1">
      <c r="A110" s="37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136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120" t="str">
        <f>E7</f>
        <v>Rekonstrukce bytů Velké náměstí 366, Králíky</v>
      </c>
      <c r="F114" s="31"/>
      <c r="G114" s="31"/>
      <c r="H114" s="31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107</v>
      </c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66" t="str">
        <f>E9</f>
        <v>072019-C - ZTI</v>
      </c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22</v>
      </c>
      <c r="D118" s="37"/>
      <c r="E118" s="37"/>
      <c r="F118" s="26" t="str">
        <f>F12</f>
        <v>Králíky</v>
      </c>
      <c r="G118" s="37"/>
      <c r="H118" s="37"/>
      <c r="I118" s="31" t="s">
        <v>24</v>
      </c>
      <c r="J118" s="68" t="str">
        <f>IF(J12="","",J12)</f>
        <v>7. 10. 2021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7"/>
      <c r="E120" s="37"/>
      <c r="F120" s="26" t="str">
        <f>E15</f>
        <v>Město Králíky</v>
      </c>
      <c r="G120" s="37"/>
      <c r="H120" s="37"/>
      <c r="I120" s="31" t="s">
        <v>35</v>
      </c>
      <c r="J120" s="35" t="str">
        <f>E21</f>
        <v>Ing. Pavel Švestka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33</v>
      </c>
      <c r="D121" s="37"/>
      <c r="E121" s="37"/>
      <c r="F121" s="26" t="str">
        <f>IF(E18="","",E18)</f>
        <v>Vyplň údaj</v>
      </c>
      <c r="G121" s="37"/>
      <c r="H121" s="37"/>
      <c r="I121" s="31" t="s">
        <v>39</v>
      </c>
      <c r="J121" s="35" t="str">
        <f>E24</f>
        <v xml:space="preserve"> 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47"/>
      <c r="B123" s="148"/>
      <c r="C123" s="149" t="s">
        <v>137</v>
      </c>
      <c r="D123" s="150" t="s">
        <v>67</v>
      </c>
      <c r="E123" s="150" t="s">
        <v>63</v>
      </c>
      <c r="F123" s="150" t="s">
        <v>64</v>
      </c>
      <c r="G123" s="150" t="s">
        <v>138</v>
      </c>
      <c r="H123" s="150" t="s">
        <v>139</v>
      </c>
      <c r="I123" s="150" t="s">
        <v>140</v>
      </c>
      <c r="J123" s="151" t="s">
        <v>111</v>
      </c>
      <c r="K123" s="152" t="s">
        <v>141</v>
      </c>
      <c r="L123" s="153"/>
      <c r="M123" s="85" t="s">
        <v>1</v>
      </c>
      <c r="N123" s="86" t="s">
        <v>46</v>
      </c>
      <c r="O123" s="86" t="s">
        <v>142</v>
      </c>
      <c r="P123" s="86" t="s">
        <v>143</v>
      </c>
      <c r="Q123" s="86" t="s">
        <v>144</v>
      </c>
      <c r="R123" s="86" t="s">
        <v>145</v>
      </c>
      <c r="S123" s="86" t="s">
        <v>146</v>
      </c>
      <c r="T123" s="87" t="s">
        <v>147</v>
      </c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</row>
    <row r="124" s="2" customFormat="1" ht="22.8" customHeight="1">
      <c r="A124" s="37"/>
      <c r="B124" s="38"/>
      <c r="C124" s="92" t="s">
        <v>148</v>
      </c>
      <c r="D124" s="37"/>
      <c r="E124" s="37"/>
      <c r="F124" s="37"/>
      <c r="G124" s="37"/>
      <c r="H124" s="37"/>
      <c r="I124" s="37"/>
      <c r="J124" s="154">
        <f>BK124</f>
        <v>0</v>
      </c>
      <c r="K124" s="37"/>
      <c r="L124" s="38"/>
      <c r="M124" s="88"/>
      <c r="N124" s="72"/>
      <c r="O124" s="89"/>
      <c r="P124" s="155">
        <f>P125+P138</f>
        <v>0</v>
      </c>
      <c r="Q124" s="89"/>
      <c r="R124" s="155">
        <f>R125+R138</f>
        <v>0.43553999999999993</v>
      </c>
      <c r="S124" s="89"/>
      <c r="T124" s="156">
        <f>T125+T138</f>
        <v>1.3780000000000001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81</v>
      </c>
      <c r="AU124" s="18" t="s">
        <v>113</v>
      </c>
      <c r="BK124" s="157">
        <f>BK125+BK138</f>
        <v>0</v>
      </c>
    </row>
    <row r="125" s="12" customFormat="1" ht="25.92" customHeight="1">
      <c r="A125" s="12"/>
      <c r="B125" s="158"/>
      <c r="C125" s="12"/>
      <c r="D125" s="159" t="s">
        <v>81</v>
      </c>
      <c r="E125" s="160" t="s">
        <v>149</v>
      </c>
      <c r="F125" s="160" t="s">
        <v>150</v>
      </c>
      <c r="G125" s="12"/>
      <c r="H125" s="12"/>
      <c r="I125" s="161"/>
      <c r="J125" s="162">
        <f>BK125</f>
        <v>0</v>
      </c>
      <c r="K125" s="12"/>
      <c r="L125" s="158"/>
      <c r="M125" s="163"/>
      <c r="N125" s="164"/>
      <c r="O125" s="164"/>
      <c r="P125" s="165">
        <f>P126+P132</f>
        <v>0</v>
      </c>
      <c r="Q125" s="164"/>
      <c r="R125" s="165">
        <f>R126+R132</f>
        <v>0.0018600000000000001</v>
      </c>
      <c r="S125" s="164"/>
      <c r="T125" s="166">
        <f>T126+T132</f>
        <v>1.3780000000000001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9" t="s">
        <v>21</v>
      </c>
      <c r="AT125" s="167" t="s">
        <v>81</v>
      </c>
      <c r="AU125" s="167" t="s">
        <v>82</v>
      </c>
      <c r="AY125" s="159" t="s">
        <v>151</v>
      </c>
      <c r="BK125" s="168">
        <f>BK126+BK132</f>
        <v>0</v>
      </c>
    </row>
    <row r="126" s="12" customFormat="1" ht="22.8" customHeight="1">
      <c r="A126" s="12"/>
      <c r="B126" s="158"/>
      <c r="C126" s="12"/>
      <c r="D126" s="159" t="s">
        <v>81</v>
      </c>
      <c r="E126" s="169" t="s">
        <v>202</v>
      </c>
      <c r="F126" s="169" t="s">
        <v>276</v>
      </c>
      <c r="G126" s="12"/>
      <c r="H126" s="12"/>
      <c r="I126" s="161"/>
      <c r="J126" s="170">
        <f>BK126</f>
        <v>0</v>
      </c>
      <c r="K126" s="12"/>
      <c r="L126" s="158"/>
      <c r="M126" s="163"/>
      <c r="N126" s="164"/>
      <c r="O126" s="164"/>
      <c r="P126" s="165">
        <f>SUM(P127:P131)</f>
        <v>0</v>
      </c>
      <c r="Q126" s="164"/>
      <c r="R126" s="165">
        <f>SUM(R127:R131)</f>
        <v>0.0018600000000000001</v>
      </c>
      <c r="S126" s="164"/>
      <c r="T126" s="166">
        <f>SUM(T127:T131)</f>
        <v>1.3780000000000001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9" t="s">
        <v>21</v>
      </c>
      <c r="AT126" s="167" t="s">
        <v>81</v>
      </c>
      <c r="AU126" s="167" t="s">
        <v>21</v>
      </c>
      <c r="AY126" s="159" t="s">
        <v>151</v>
      </c>
      <c r="BK126" s="168">
        <f>SUM(BK127:BK131)</f>
        <v>0</v>
      </c>
    </row>
    <row r="127" s="2" customFormat="1" ht="24.15" customHeight="1">
      <c r="A127" s="37"/>
      <c r="B127" s="171"/>
      <c r="C127" s="172" t="s">
        <v>21</v>
      </c>
      <c r="D127" s="172" t="s">
        <v>154</v>
      </c>
      <c r="E127" s="173" t="s">
        <v>894</v>
      </c>
      <c r="F127" s="174" t="s">
        <v>895</v>
      </c>
      <c r="G127" s="175" t="s">
        <v>280</v>
      </c>
      <c r="H127" s="176">
        <v>4</v>
      </c>
      <c r="I127" s="177"/>
      <c r="J127" s="178">
        <f>ROUND(I127*H127,2)</f>
        <v>0</v>
      </c>
      <c r="K127" s="179"/>
      <c r="L127" s="38"/>
      <c r="M127" s="180" t="s">
        <v>1</v>
      </c>
      <c r="N127" s="181" t="s">
        <v>48</v>
      </c>
      <c r="O127" s="76"/>
      <c r="P127" s="182">
        <f>O127*H127</f>
        <v>0</v>
      </c>
      <c r="Q127" s="182">
        <v>0</v>
      </c>
      <c r="R127" s="182">
        <f>Q127*H127</f>
        <v>0</v>
      </c>
      <c r="S127" s="182">
        <v>0.012</v>
      </c>
      <c r="T127" s="183">
        <f>S127*H127</f>
        <v>0.048000000000000001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4" t="s">
        <v>158</v>
      </c>
      <c r="AT127" s="184" t="s">
        <v>154</v>
      </c>
      <c r="AU127" s="184" t="s">
        <v>159</v>
      </c>
      <c r="AY127" s="18" t="s">
        <v>151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18" t="s">
        <v>159</v>
      </c>
      <c r="BK127" s="185">
        <f>ROUND(I127*H127,2)</f>
        <v>0</v>
      </c>
      <c r="BL127" s="18" t="s">
        <v>158</v>
      </c>
      <c r="BM127" s="184" t="s">
        <v>896</v>
      </c>
    </row>
    <row r="128" s="2" customFormat="1" ht="24.15" customHeight="1">
      <c r="A128" s="37"/>
      <c r="B128" s="171"/>
      <c r="C128" s="172" t="s">
        <v>159</v>
      </c>
      <c r="D128" s="172" t="s">
        <v>154</v>
      </c>
      <c r="E128" s="173" t="s">
        <v>897</v>
      </c>
      <c r="F128" s="174" t="s">
        <v>898</v>
      </c>
      <c r="G128" s="175" t="s">
        <v>171</v>
      </c>
      <c r="H128" s="176">
        <v>18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48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0.0089999999999999993</v>
      </c>
      <c r="T128" s="183">
        <f>S128*H128</f>
        <v>0.16199999999999998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158</v>
      </c>
      <c r="AT128" s="184" t="s">
        <v>154</v>
      </c>
      <c r="AU128" s="184" t="s">
        <v>159</v>
      </c>
      <c r="AY128" s="18" t="s">
        <v>151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159</v>
      </c>
      <c r="BK128" s="185">
        <f>ROUND(I128*H128,2)</f>
        <v>0</v>
      </c>
      <c r="BL128" s="18" t="s">
        <v>158</v>
      </c>
      <c r="BM128" s="184" t="s">
        <v>899</v>
      </c>
    </row>
    <row r="129" s="2" customFormat="1" ht="24.15" customHeight="1">
      <c r="A129" s="37"/>
      <c r="B129" s="171"/>
      <c r="C129" s="172" t="s">
        <v>152</v>
      </c>
      <c r="D129" s="172" t="s">
        <v>154</v>
      </c>
      <c r="E129" s="173" t="s">
        <v>900</v>
      </c>
      <c r="F129" s="174" t="s">
        <v>901</v>
      </c>
      <c r="G129" s="175" t="s">
        <v>171</v>
      </c>
      <c r="H129" s="176">
        <v>26</v>
      </c>
      <c r="I129" s="177"/>
      <c r="J129" s="178">
        <f>ROUND(I129*H129,2)</f>
        <v>0</v>
      </c>
      <c r="K129" s="179"/>
      <c r="L129" s="38"/>
      <c r="M129" s="180" t="s">
        <v>1</v>
      </c>
      <c r="N129" s="181" t="s">
        <v>48</v>
      </c>
      <c r="O129" s="76"/>
      <c r="P129" s="182">
        <f>O129*H129</f>
        <v>0</v>
      </c>
      <c r="Q129" s="182">
        <v>0</v>
      </c>
      <c r="R129" s="182">
        <f>Q129*H129</f>
        <v>0</v>
      </c>
      <c r="S129" s="182">
        <v>0.017999999999999999</v>
      </c>
      <c r="T129" s="183">
        <f>S129*H129</f>
        <v>0.46799999999999997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4" t="s">
        <v>158</v>
      </c>
      <c r="AT129" s="184" t="s">
        <v>154</v>
      </c>
      <c r="AU129" s="184" t="s">
        <v>159</v>
      </c>
      <c r="AY129" s="18" t="s">
        <v>151</v>
      </c>
      <c r="BE129" s="185">
        <f>IF(N129="základní",J129,0)</f>
        <v>0</v>
      </c>
      <c r="BF129" s="185">
        <f>IF(N129="snížená",J129,0)</f>
        <v>0</v>
      </c>
      <c r="BG129" s="185">
        <f>IF(N129="zákl. přenesená",J129,0)</f>
        <v>0</v>
      </c>
      <c r="BH129" s="185">
        <f>IF(N129="sníž. přenesená",J129,0)</f>
        <v>0</v>
      </c>
      <c r="BI129" s="185">
        <f>IF(N129="nulová",J129,0)</f>
        <v>0</v>
      </c>
      <c r="BJ129" s="18" t="s">
        <v>159</v>
      </c>
      <c r="BK129" s="185">
        <f>ROUND(I129*H129,2)</f>
        <v>0</v>
      </c>
      <c r="BL129" s="18" t="s">
        <v>158</v>
      </c>
      <c r="BM129" s="184" t="s">
        <v>902</v>
      </c>
    </row>
    <row r="130" s="2" customFormat="1" ht="24.15" customHeight="1">
      <c r="A130" s="37"/>
      <c r="B130" s="171"/>
      <c r="C130" s="172" t="s">
        <v>158</v>
      </c>
      <c r="D130" s="172" t="s">
        <v>154</v>
      </c>
      <c r="E130" s="173" t="s">
        <v>321</v>
      </c>
      <c r="F130" s="174" t="s">
        <v>322</v>
      </c>
      <c r="G130" s="175" t="s">
        <v>171</v>
      </c>
      <c r="H130" s="176">
        <v>14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48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0.040000000000000001</v>
      </c>
      <c r="T130" s="183">
        <f>S130*H130</f>
        <v>0.56000000000000005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158</v>
      </c>
      <c r="AT130" s="184" t="s">
        <v>154</v>
      </c>
      <c r="AU130" s="184" t="s">
        <v>159</v>
      </c>
      <c r="AY130" s="18" t="s">
        <v>151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159</v>
      </c>
      <c r="BK130" s="185">
        <f>ROUND(I130*H130,2)</f>
        <v>0</v>
      </c>
      <c r="BL130" s="18" t="s">
        <v>158</v>
      </c>
      <c r="BM130" s="184" t="s">
        <v>903</v>
      </c>
    </row>
    <row r="131" s="2" customFormat="1" ht="24.15" customHeight="1">
      <c r="A131" s="37"/>
      <c r="B131" s="171"/>
      <c r="C131" s="172" t="s">
        <v>178</v>
      </c>
      <c r="D131" s="172" t="s">
        <v>154</v>
      </c>
      <c r="E131" s="173" t="s">
        <v>904</v>
      </c>
      <c r="F131" s="174" t="s">
        <v>905</v>
      </c>
      <c r="G131" s="175" t="s">
        <v>171</v>
      </c>
      <c r="H131" s="176">
        <v>2</v>
      </c>
      <c r="I131" s="177"/>
      <c r="J131" s="178">
        <f>ROUND(I131*H131,2)</f>
        <v>0</v>
      </c>
      <c r="K131" s="179"/>
      <c r="L131" s="38"/>
      <c r="M131" s="180" t="s">
        <v>1</v>
      </c>
      <c r="N131" s="181" t="s">
        <v>48</v>
      </c>
      <c r="O131" s="76"/>
      <c r="P131" s="182">
        <f>O131*H131</f>
        <v>0</v>
      </c>
      <c r="Q131" s="182">
        <v>0.00093000000000000005</v>
      </c>
      <c r="R131" s="182">
        <f>Q131*H131</f>
        <v>0.0018600000000000001</v>
      </c>
      <c r="S131" s="182">
        <v>0.070000000000000007</v>
      </c>
      <c r="T131" s="183">
        <f>S131*H131</f>
        <v>0.14000000000000001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158</v>
      </c>
      <c r="AT131" s="184" t="s">
        <v>154</v>
      </c>
      <c r="AU131" s="184" t="s">
        <v>159</v>
      </c>
      <c r="AY131" s="18" t="s">
        <v>151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8" t="s">
        <v>159</v>
      </c>
      <c r="BK131" s="185">
        <f>ROUND(I131*H131,2)</f>
        <v>0</v>
      </c>
      <c r="BL131" s="18" t="s">
        <v>158</v>
      </c>
      <c r="BM131" s="184" t="s">
        <v>906</v>
      </c>
    </row>
    <row r="132" s="12" customFormat="1" ht="22.8" customHeight="1">
      <c r="A132" s="12"/>
      <c r="B132" s="158"/>
      <c r="C132" s="12"/>
      <c r="D132" s="159" t="s">
        <v>81</v>
      </c>
      <c r="E132" s="169" t="s">
        <v>355</v>
      </c>
      <c r="F132" s="169" t="s">
        <v>356</v>
      </c>
      <c r="G132" s="12"/>
      <c r="H132" s="12"/>
      <c r="I132" s="161"/>
      <c r="J132" s="170">
        <f>BK132</f>
        <v>0</v>
      </c>
      <c r="K132" s="12"/>
      <c r="L132" s="158"/>
      <c r="M132" s="163"/>
      <c r="N132" s="164"/>
      <c r="O132" s="164"/>
      <c r="P132" s="165">
        <f>SUM(P133:P137)</f>
        <v>0</v>
      </c>
      <c r="Q132" s="164"/>
      <c r="R132" s="165">
        <f>SUM(R133:R137)</f>
        <v>0</v>
      </c>
      <c r="S132" s="164"/>
      <c r="T132" s="166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9" t="s">
        <v>21</v>
      </c>
      <c r="AT132" s="167" t="s">
        <v>81</v>
      </c>
      <c r="AU132" s="167" t="s">
        <v>21</v>
      </c>
      <c r="AY132" s="159" t="s">
        <v>151</v>
      </c>
      <c r="BK132" s="168">
        <f>SUM(BK133:BK137)</f>
        <v>0</v>
      </c>
    </row>
    <row r="133" s="2" customFormat="1" ht="24.15" customHeight="1">
      <c r="A133" s="37"/>
      <c r="B133" s="171"/>
      <c r="C133" s="172" t="s">
        <v>183</v>
      </c>
      <c r="D133" s="172" t="s">
        <v>154</v>
      </c>
      <c r="E133" s="173" t="s">
        <v>358</v>
      </c>
      <c r="F133" s="174" t="s">
        <v>359</v>
      </c>
      <c r="G133" s="175" t="s">
        <v>157</v>
      </c>
      <c r="H133" s="176">
        <v>1.3779999999999999</v>
      </c>
      <c r="I133" s="177"/>
      <c r="J133" s="178">
        <f>ROUND(I133*H133,2)</f>
        <v>0</v>
      </c>
      <c r="K133" s="179"/>
      <c r="L133" s="38"/>
      <c r="M133" s="180" t="s">
        <v>1</v>
      </c>
      <c r="N133" s="181" t="s">
        <v>48</v>
      </c>
      <c r="O133" s="76"/>
      <c r="P133" s="182">
        <f>O133*H133</f>
        <v>0</v>
      </c>
      <c r="Q133" s="182">
        <v>0</v>
      </c>
      <c r="R133" s="182">
        <f>Q133*H133</f>
        <v>0</v>
      </c>
      <c r="S133" s="182">
        <v>0</v>
      </c>
      <c r="T133" s="18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4" t="s">
        <v>158</v>
      </c>
      <c r="AT133" s="184" t="s">
        <v>154</v>
      </c>
      <c r="AU133" s="184" t="s">
        <v>159</v>
      </c>
      <c r="AY133" s="18" t="s">
        <v>151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8" t="s">
        <v>159</v>
      </c>
      <c r="BK133" s="185">
        <f>ROUND(I133*H133,2)</f>
        <v>0</v>
      </c>
      <c r="BL133" s="18" t="s">
        <v>158</v>
      </c>
      <c r="BM133" s="184" t="s">
        <v>907</v>
      </c>
    </row>
    <row r="134" s="2" customFormat="1" ht="24.15" customHeight="1">
      <c r="A134" s="37"/>
      <c r="B134" s="171"/>
      <c r="C134" s="172" t="s">
        <v>190</v>
      </c>
      <c r="D134" s="172" t="s">
        <v>154</v>
      </c>
      <c r="E134" s="173" t="s">
        <v>370</v>
      </c>
      <c r="F134" s="174" t="s">
        <v>371</v>
      </c>
      <c r="G134" s="175" t="s">
        <v>157</v>
      </c>
      <c r="H134" s="176">
        <v>1.3779999999999999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48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158</v>
      </c>
      <c r="AT134" s="184" t="s">
        <v>154</v>
      </c>
      <c r="AU134" s="184" t="s">
        <v>159</v>
      </c>
      <c r="AY134" s="18" t="s">
        <v>151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159</v>
      </c>
      <c r="BK134" s="185">
        <f>ROUND(I134*H134,2)</f>
        <v>0</v>
      </c>
      <c r="BL134" s="18" t="s">
        <v>158</v>
      </c>
      <c r="BM134" s="184" t="s">
        <v>908</v>
      </c>
    </row>
    <row r="135" s="2" customFormat="1" ht="24.15" customHeight="1">
      <c r="A135" s="37"/>
      <c r="B135" s="171"/>
      <c r="C135" s="172" t="s">
        <v>197</v>
      </c>
      <c r="D135" s="172" t="s">
        <v>154</v>
      </c>
      <c r="E135" s="173" t="s">
        <v>374</v>
      </c>
      <c r="F135" s="174" t="s">
        <v>375</v>
      </c>
      <c r="G135" s="175" t="s">
        <v>157</v>
      </c>
      <c r="H135" s="176">
        <v>48.229999999999997</v>
      </c>
      <c r="I135" s="177"/>
      <c r="J135" s="178">
        <f>ROUND(I135*H135,2)</f>
        <v>0</v>
      </c>
      <c r="K135" s="179"/>
      <c r="L135" s="38"/>
      <c r="M135" s="180" t="s">
        <v>1</v>
      </c>
      <c r="N135" s="181" t="s">
        <v>48</v>
      </c>
      <c r="O135" s="76"/>
      <c r="P135" s="182">
        <f>O135*H135</f>
        <v>0</v>
      </c>
      <c r="Q135" s="182">
        <v>0</v>
      </c>
      <c r="R135" s="182">
        <f>Q135*H135</f>
        <v>0</v>
      </c>
      <c r="S135" s="182">
        <v>0</v>
      </c>
      <c r="T135" s="18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4" t="s">
        <v>158</v>
      </c>
      <c r="AT135" s="184" t="s">
        <v>154</v>
      </c>
      <c r="AU135" s="184" t="s">
        <v>159</v>
      </c>
      <c r="AY135" s="18" t="s">
        <v>151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18" t="s">
        <v>159</v>
      </c>
      <c r="BK135" s="185">
        <f>ROUND(I135*H135,2)</f>
        <v>0</v>
      </c>
      <c r="BL135" s="18" t="s">
        <v>158</v>
      </c>
      <c r="BM135" s="184" t="s">
        <v>909</v>
      </c>
    </row>
    <row r="136" s="14" customFormat="1">
      <c r="A136" s="14"/>
      <c r="B136" s="194"/>
      <c r="C136" s="14"/>
      <c r="D136" s="187" t="s">
        <v>161</v>
      </c>
      <c r="E136" s="14"/>
      <c r="F136" s="196" t="s">
        <v>910</v>
      </c>
      <c r="G136" s="14"/>
      <c r="H136" s="197">
        <v>48.229999999999997</v>
      </c>
      <c r="I136" s="198"/>
      <c r="J136" s="14"/>
      <c r="K136" s="14"/>
      <c r="L136" s="194"/>
      <c r="M136" s="199"/>
      <c r="N136" s="200"/>
      <c r="O136" s="200"/>
      <c r="P136" s="200"/>
      <c r="Q136" s="200"/>
      <c r="R136" s="200"/>
      <c r="S136" s="200"/>
      <c r="T136" s="20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195" t="s">
        <v>161</v>
      </c>
      <c r="AU136" s="195" t="s">
        <v>159</v>
      </c>
      <c r="AV136" s="14" t="s">
        <v>159</v>
      </c>
      <c r="AW136" s="14" t="s">
        <v>3</v>
      </c>
      <c r="AX136" s="14" t="s">
        <v>21</v>
      </c>
      <c r="AY136" s="195" t="s">
        <v>151</v>
      </c>
    </row>
    <row r="137" s="2" customFormat="1" ht="24.15" customHeight="1">
      <c r="A137" s="37"/>
      <c r="B137" s="171"/>
      <c r="C137" s="172" t="s">
        <v>202</v>
      </c>
      <c r="D137" s="172" t="s">
        <v>154</v>
      </c>
      <c r="E137" s="173" t="s">
        <v>911</v>
      </c>
      <c r="F137" s="174" t="s">
        <v>912</v>
      </c>
      <c r="G137" s="175" t="s">
        <v>157</v>
      </c>
      <c r="H137" s="176">
        <v>1.3400000000000001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48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158</v>
      </c>
      <c r="AT137" s="184" t="s">
        <v>154</v>
      </c>
      <c r="AU137" s="184" t="s">
        <v>159</v>
      </c>
      <c r="AY137" s="18" t="s">
        <v>151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159</v>
      </c>
      <c r="BK137" s="185">
        <f>ROUND(I137*H137,2)</f>
        <v>0</v>
      </c>
      <c r="BL137" s="18" t="s">
        <v>158</v>
      </c>
      <c r="BM137" s="184" t="s">
        <v>913</v>
      </c>
    </row>
    <row r="138" s="12" customFormat="1" ht="25.92" customHeight="1">
      <c r="A138" s="12"/>
      <c r="B138" s="158"/>
      <c r="C138" s="12"/>
      <c r="D138" s="159" t="s">
        <v>81</v>
      </c>
      <c r="E138" s="160" t="s">
        <v>388</v>
      </c>
      <c r="F138" s="160" t="s">
        <v>389</v>
      </c>
      <c r="G138" s="12"/>
      <c r="H138" s="12"/>
      <c r="I138" s="161"/>
      <c r="J138" s="162">
        <f>BK138</f>
        <v>0</v>
      </c>
      <c r="K138" s="12"/>
      <c r="L138" s="158"/>
      <c r="M138" s="163"/>
      <c r="N138" s="164"/>
      <c r="O138" s="164"/>
      <c r="P138" s="165">
        <f>P139+P156+P168+P183</f>
        <v>0</v>
      </c>
      <c r="Q138" s="164"/>
      <c r="R138" s="165">
        <f>R139+R156+R168+R183</f>
        <v>0.43367999999999995</v>
      </c>
      <c r="S138" s="164"/>
      <c r="T138" s="166">
        <f>T139+T156+T168+T183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59" t="s">
        <v>159</v>
      </c>
      <c r="AT138" s="167" t="s">
        <v>81</v>
      </c>
      <c r="AU138" s="167" t="s">
        <v>82</v>
      </c>
      <c r="AY138" s="159" t="s">
        <v>151</v>
      </c>
      <c r="BK138" s="168">
        <f>BK139+BK156+BK168+BK183</f>
        <v>0</v>
      </c>
    </row>
    <row r="139" s="12" customFormat="1" ht="22.8" customHeight="1">
      <c r="A139" s="12"/>
      <c r="B139" s="158"/>
      <c r="C139" s="12"/>
      <c r="D139" s="159" t="s">
        <v>81</v>
      </c>
      <c r="E139" s="169" t="s">
        <v>914</v>
      </c>
      <c r="F139" s="169" t="s">
        <v>915</v>
      </c>
      <c r="G139" s="12"/>
      <c r="H139" s="12"/>
      <c r="I139" s="161"/>
      <c r="J139" s="170">
        <f>BK139</f>
        <v>0</v>
      </c>
      <c r="K139" s="12"/>
      <c r="L139" s="158"/>
      <c r="M139" s="163"/>
      <c r="N139" s="164"/>
      <c r="O139" s="164"/>
      <c r="P139" s="165">
        <f>SUM(P140:P155)</f>
        <v>0</v>
      </c>
      <c r="Q139" s="164"/>
      <c r="R139" s="165">
        <f>SUM(R140:R155)</f>
        <v>0.073830000000000007</v>
      </c>
      <c r="S139" s="164"/>
      <c r="T139" s="166">
        <f>SUM(T140:T155)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9" t="s">
        <v>159</v>
      </c>
      <c r="AT139" s="167" t="s">
        <v>81</v>
      </c>
      <c r="AU139" s="167" t="s">
        <v>21</v>
      </c>
      <c r="AY139" s="159" t="s">
        <v>151</v>
      </c>
      <c r="BK139" s="168">
        <f>SUM(BK140:BK155)</f>
        <v>0</v>
      </c>
    </row>
    <row r="140" s="2" customFormat="1" ht="14.4" customHeight="1">
      <c r="A140" s="37"/>
      <c r="B140" s="171"/>
      <c r="C140" s="172" t="s">
        <v>26</v>
      </c>
      <c r="D140" s="172" t="s">
        <v>154</v>
      </c>
      <c r="E140" s="173" t="s">
        <v>916</v>
      </c>
      <c r="F140" s="174" t="s">
        <v>917</v>
      </c>
      <c r="G140" s="175" t="s">
        <v>171</v>
      </c>
      <c r="H140" s="176">
        <v>8</v>
      </c>
      <c r="I140" s="177"/>
      <c r="J140" s="178">
        <f>ROUND(I140*H140,2)</f>
        <v>0</v>
      </c>
      <c r="K140" s="179"/>
      <c r="L140" s="38"/>
      <c r="M140" s="180" t="s">
        <v>1</v>
      </c>
      <c r="N140" s="181" t="s">
        <v>48</v>
      </c>
      <c r="O140" s="76"/>
      <c r="P140" s="182">
        <f>O140*H140</f>
        <v>0</v>
      </c>
      <c r="Q140" s="182">
        <v>0.0020600000000000002</v>
      </c>
      <c r="R140" s="182">
        <f>Q140*H140</f>
        <v>0.016480000000000002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237</v>
      </c>
      <c r="AT140" s="184" t="s">
        <v>154</v>
      </c>
      <c r="AU140" s="184" t="s">
        <v>159</v>
      </c>
      <c r="AY140" s="18" t="s">
        <v>151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159</v>
      </c>
      <c r="BK140" s="185">
        <f>ROUND(I140*H140,2)</f>
        <v>0</v>
      </c>
      <c r="BL140" s="18" t="s">
        <v>237</v>
      </c>
      <c r="BM140" s="184" t="s">
        <v>918</v>
      </c>
    </row>
    <row r="141" s="2" customFormat="1" ht="14.4" customHeight="1">
      <c r="A141" s="37"/>
      <c r="B141" s="171"/>
      <c r="C141" s="172" t="s">
        <v>211</v>
      </c>
      <c r="D141" s="172" t="s">
        <v>154</v>
      </c>
      <c r="E141" s="173" t="s">
        <v>919</v>
      </c>
      <c r="F141" s="174" t="s">
        <v>920</v>
      </c>
      <c r="G141" s="175" t="s">
        <v>171</v>
      </c>
      <c r="H141" s="176">
        <v>6</v>
      </c>
      <c r="I141" s="177"/>
      <c r="J141" s="178">
        <f>ROUND(I141*H141,2)</f>
        <v>0</v>
      </c>
      <c r="K141" s="179"/>
      <c r="L141" s="38"/>
      <c r="M141" s="180" t="s">
        <v>1</v>
      </c>
      <c r="N141" s="181" t="s">
        <v>48</v>
      </c>
      <c r="O141" s="76"/>
      <c r="P141" s="182">
        <f>O141*H141</f>
        <v>0</v>
      </c>
      <c r="Q141" s="182">
        <v>0.0020100000000000001</v>
      </c>
      <c r="R141" s="182">
        <f>Q141*H141</f>
        <v>0.012060000000000001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237</v>
      </c>
      <c r="AT141" s="184" t="s">
        <v>154</v>
      </c>
      <c r="AU141" s="184" t="s">
        <v>159</v>
      </c>
      <c r="AY141" s="18" t="s">
        <v>151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159</v>
      </c>
      <c r="BK141" s="185">
        <f>ROUND(I141*H141,2)</f>
        <v>0</v>
      </c>
      <c r="BL141" s="18" t="s">
        <v>237</v>
      </c>
      <c r="BM141" s="184" t="s">
        <v>921</v>
      </c>
    </row>
    <row r="142" s="2" customFormat="1" ht="14.4" customHeight="1">
      <c r="A142" s="37"/>
      <c r="B142" s="171"/>
      <c r="C142" s="172" t="s">
        <v>215</v>
      </c>
      <c r="D142" s="172" t="s">
        <v>154</v>
      </c>
      <c r="E142" s="173" t="s">
        <v>922</v>
      </c>
      <c r="F142" s="174" t="s">
        <v>923</v>
      </c>
      <c r="G142" s="175" t="s">
        <v>171</v>
      </c>
      <c r="H142" s="176">
        <v>8</v>
      </c>
      <c r="I142" s="177"/>
      <c r="J142" s="178">
        <f>ROUND(I142*H142,2)</f>
        <v>0</v>
      </c>
      <c r="K142" s="179"/>
      <c r="L142" s="38"/>
      <c r="M142" s="180" t="s">
        <v>1</v>
      </c>
      <c r="N142" s="181" t="s">
        <v>48</v>
      </c>
      <c r="O142" s="76"/>
      <c r="P142" s="182">
        <f>O142*H142</f>
        <v>0</v>
      </c>
      <c r="Q142" s="182">
        <v>0.00040999999999999999</v>
      </c>
      <c r="R142" s="182">
        <f>Q142*H142</f>
        <v>0.0032799999999999999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237</v>
      </c>
      <c r="AT142" s="184" t="s">
        <v>154</v>
      </c>
      <c r="AU142" s="184" t="s">
        <v>159</v>
      </c>
      <c r="AY142" s="18" t="s">
        <v>151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8" t="s">
        <v>159</v>
      </c>
      <c r="BK142" s="185">
        <f>ROUND(I142*H142,2)</f>
        <v>0</v>
      </c>
      <c r="BL142" s="18" t="s">
        <v>237</v>
      </c>
      <c r="BM142" s="184" t="s">
        <v>924</v>
      </c>
    </row>
    <row r="143" s="2" customFormat="1" ht="14.4" customHeight="1">
      <c r="A143" s="37"/>
      <c r="B143" s="171"/>
      <c r="C143" s="172" t="s">
        <v>220</v>
      </c>
      <c r="D143" s="172" t="s">
        <v>154</v>
      </c>
      <c r="E143" s="173" t="s">
        <v>925</v>
      </c>
      <c r="F143" s="174" t="s">
        <v>926</v>
      </c>
      <c r="G143" s="175" t="s">
        <v>171</v>
      </c>
      <c r="H143" s="176">
        <v>18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48</v>
      </c>
      <c r="O143" s="76"/>
      <c r="P143" s="182">
        <f>O143*H143</f>
        <v>0</v>
      </c>
      <c r="Q143" s="182">
        <v>0.00048000000000000001</v>
      </c>
      <c r="R143" s="182">
        <f>Q143*H143</f>
        <v>0.0086400000000000001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237</v>
      </c>
      <c r="AT143" s="184" t="s">
        <v>154</v>
      </c>
      <c r="AU143" s="184" t="s">
        <v>159</v>
      </c>
      <c r="AY143" s="18" t="s">
        <v>151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159</v>
      </c>
      <c r="BK143" s="185">
        <f>ROUND(I143*H143,2)</f>
        <v>0</v>
      </c>
      <c r="BL143" s="18" t="s">
        <v>237</v>
      </c>
      <c r="BM143" s="184" t="s">
        <v>927</v>
      </c>
    </row>
    <row r="144" s="2" customFormat="1" ht="14.4" customHeight="1">
      <c r="A144" s="37"/>
      <c r="B144" s="171"/>
      <c r="C144" s="172" t="s">
        <v>226</v>
      </c>
      <c r="D144" s="172" t="s">
        <v>154</v>
      </c>
      <c r="E144" s="173" t="s">
        <v>928</v>
      </c>
      <c r="F144" s="174" t="s">
        <v>929</v>
      </c>
      <c r="G144" s="175" t="s">
        <v>171</v>
      </c>
      <c r="H144" s="176">
        <v>3</v>
      </c>
      <c r="I144" s="177"/>
      <c r="J144" s="178">
        <f>ROUND(I144*H144,2)</f>
        <v>0</v>
      </c>
      <c r="K144" s="179"/>
      <c r="L144" s="38"/>
      <c r="M144" s="180" t="s">
        <v>1</v>
      </c>
      <c r="N144" s="181" t="s">
        <v>48</v>
      </c>
      <c r="O144" s="76"/>
      <c r="P144" s="182">
        <f>O144*H144</f>
        <v>0</v>
      </c>
      <c r="Q144" s="182">
        <v>0.00071000000000000002</v>
      </c>
      <c r="R144" s="182">
        <f>Q144*H144</f>
        <v>0.0021299999999999999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237</v>
      </c>
      <c r="AT144" s="184" t="s">
        <v>154</v>
      </c>
      <c r="AU144" s="184" t="s">
        <v>159</v>
      </c>
      <c r="AY144" s="18" t="s">
        <v>151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8" t="s">
        <v>159</v>
      </c>
      <c r="BK144" s="185">
        <f>ROUND(I144*H144,2)</f>
        <v>0</v>
      </c>
      <c r="BL144" s="18" t="s">
        <v>237</v>
      </c>
      <c r="BM144" s="184" t="s">
        <v>930</v>
      </c>
    </row>
    <row r="145" s="2" customFormat="1" ht="14.4" customHeight="1">
      <c r="A145" s="37"/>
      <c r="B145" s="171"/>
      <c r="C145" s="172" t="s">
        <v>8</v>
      </c>
      <c r="D145" s="172" t="s">
        <v>154</v>
      </c>
      <c r="E145" s="173" t="s">
        <v>931</v>
      </c>
      <c r="F145" s="174" t="s">
        <v>932</v>
      </c>
      <c r="G145" s="175" t="s">
        <v>171</v>
      </c>
      <c r="H145" s="176">
        <v>7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48</v>
      </c>
      <c r="O145" s="76"/>
      <c r="P145" s="182">
        <f>O145*H145</f>
        <v>0</v>
      </c>
      <c r="Q145" s="182">
        <v>0.0022399999999999998</v>
      </c>
      <c r="R145" s="182">
        <f>Q145*H145</f>
        <v>0.015679999999999999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237</v>
      </c>
      <c r="AT145" s="184" t="s">
        <v>154</v>
      </c>
      <c r="AU145" s="184" t="s">
        <v>159</v>
      </c>
      <c r="AY145" s="18" t="s">
        <v>151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159</v>
      </c>
      <c r="BK145" s="185">
        <f>ROUND(I145*H145,2)</f>
        <v>0</v>
      </c>
      <c r="BL145" s="18" t="s">
        <v>237</v>
      </c>
      <c r="BM145" s="184" t="s">
        <v>933</v>
      </c>
    </row>
    <row r="146" s="2" customFormat="1" ht="14.4" customHeight="1">
      <c r="A146" s="37"/>
      <c r="B146" s="171"/>
      <c r="C146" s="172" t="s">
        <v>237</v>
      </c>
      <c r="D146" s="172" t="s">
        <v>154</v>
      </c>
      <c r="E146" s="173" t="s">
        <v>934</v>
      </c>
      <c r="F146" s="174" t="s">
        <v>935</v>
      </c>
      <c r="G146" s="175" t="s">
        <v>171</v>
      </c>
      <c r="H146" s="176">
        <v>8</v>
      </c>
      <c r="I146" s="177"/>
      <c r="J146" s="178">
        <f>ROUND(I146*H146,2)</f>
        <v>0</v>
      </c>
      <c r="K146" s="179"/>
      <c r="L146" s="38"/>
      <c r="M146" s="180" t="s">
        <v>1</v>
      </c>
      <c r="N146" s="181" t="s">
        <v>48</v>
      </c>
      <c r="O146" s="76"/>
      <c r="P146" s="182">
        <f>O146*H146</f>
        <v>0</v>
      </c>
      <c r="Q146" s="182">
        <v>0.00109</v>
      </c>
      <c r="R146" s="182">
        <f>Q146*H146</f>
        <v>0.0087200000000000003</v>
      </c>
      <c r="S146" s="182">
        <v>0</v>
      </c>
      <c r="T146" s="18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237</v>
      </c>
      <c r="AT146" s="184" t="s">
        <v>154</v>
      </c>
      <c r="AU146" s="184" t="s">
        <v>159</v>
      </c>
      <c r="AY146" s="18" t="s">
        <v>151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8" t="s">
        <v>159</v>
      </c>
      <c r="BK146" s="185">
        <f>ROUND(I146*H146,2)</f>
        <v>0</v>
      </c>
      <c r="BL146" s="18" t="s">
        <v>237</v>
      </c>
      <c r="BM146" s="184" t="s">
        <v>936</v>
      </c>
    </row>
    <row r="147" s="2" customFormat="1" ht="14.4" customHeight="1">
      <c r="A147" s="37"/>
      <c r="B147" s="171"/>
      <c r="C147" s="172" t="s">
        <v>242</v>
      </c>
      <c r="D147" s="172" t="s">
        <v>154</v>
      </c>
      <c r="E147" s="173" t="s">
        <v>937</v>
      </c>
      <c r="F147" s="174" t="s">
        <v>938</v>
      </c>
      <c r="G147" s="175" t="s">
        <v>280</v>
      </c>
      <c r="H147" s="176">
        <v>4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48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237</v>
      </c>
      <c r="AT147" s="184" t="s">
        <v>154</v>
      </c>
      <c r="AU147" s="184" t="s">
        <v>159</v>
      </c>
      <c r="AY147" s="18" t="s">
        <v>151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159</v>
      </c>
      <c r="BK147" s="185">
        <f>ROUND(I147*H147,2)</f>
        <v>0</v>
      </c>
      <c r="BL147" s="18" t="s">
        <v>237</v>
      </c>
      <c r="BM147" s="184" t="s">
        <v>939</v>
      </c>
    </row>
    <row r="148" s="2" customFormat="1" ht="14.4" customHeight="1">
      <c r="A148" s="37"/>
      <c r="B148" s="171"/>
      <c r="C148" s="172" t="s">
        <v>247</v>
      </c>
      <c r="D148" s="172" t="s">
        <v>154</v>
      </c>
      <c r="E148" s="173" t="s">
        <v>940</v>
      </c>
      <c r="F148" s="174" t="s">
        <v>941</v>
      </c>
      <c r="G148" s="175" t="s">
        <v>280</v>
      </c>
      <c r="H148" s="176">
        <v>4</v>
      </c>
      <c r="I148" s="177"/>
      <c r="J148" s="178">
        <f>ROUND(I148*H148,2)</f>
        <v>0</v>
      </c>
      <c r="K148" s="179"/>
      <c r="L148" s="38"/>
      <c r="M148" s="180" t="s">
        <v>1</v>
      </c>
      <c r="N148" s="181" t="s">
        <v>48</v>
      </c>
      <c r="O148" s="76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237</v>
      </c>
      <c r="AT148" s="184" t="s">
        <v>154</v>
      </c>
      <c r="AU148" s="184" t="s">
        <v>159</v>
      </c>
      <c r="AY148" s="18" t="s">
        <v>151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8" t="s">
        <v>159</v>
      </c>
      <c r="BK148" s="185">
        <f>ROUND(I148*H148,2)</f>
        <v>0</v>
      </c>
      <c r="BL148" s="18" t="s">
        <v>237</v>
      </c>
      <c r="BM148" s="184" t="s">
        <v>942</v>
      </c>
    </row>
    <row r="149" s="2" customFormat="1" ht="14.4" customHeight="1">
      <c r="A149" s="37"/>
      <c r="B149" s="171"/>
      <c r="C149" s="172" t="s">
        <v>252</v>
      </c>
      <c r="D149" s="172" t="s">
        <v>154</v>
      </c>
      <c r="E149" s="173" t="s">
        <v>943</v>
      </c>
      <c r="F149" s="174" t="s">
        <v>944</v>
      </c>
      <c r="G149" s="175" t="s">
        <v>280</v>
      </c>
      <c r="H149" s="176">
        <v>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48</v>
      </c>
      <c r="O149" s="76"/>
      <c r="P149" s="182">
        <f>O149*H149</f>
        <v>0</v>
      </c>
      <c r="Q149" s="182">
        <v>0.0010100000000000001</v>
      </c>
      <c r="R149" s="182">
        <f>Q149*H149</f>
        <v>0.0020200000000000001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237</v>
      </c>
      <c r="AT149" s="184" t="s">
        <v>154</v>
      </c>
      <c r="AU149" s="184" t="s">
        <v>159</v>
      </c>
      <c r="AY149" s="18" t="s">
        <v>151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159</v>
      </c>
      <c r="BK149" s="185">
        <f>ROUND(I149*H149,2)</f>
        <v>0</v>
      </c>
      <c r="BL149" s="18" t="s">
        <v>237</v>
      </c>
      <c r="BM149" s="184" t="s">
        <v>945</v>
      </c>
    </row>
    <row r="150" s="2" customFormat="1" ht="14.4" customHeight="1">
      <c r="A150" s="37"/>
      <c r="B150" s="171"/>
      <c r="C150" s="172" t="s">
        <v>258</v>
      </c>
      <c r="D150" s="172" t="s">
        <v>154</v>
      </c>
      <c r="E150" s="173" t="s">
        <v>946</v>
      </c>
      <c r="F150" s="174" t="s">
        <v>947</v>
      </c>
      <c r="G150" s="175" t="s">
        <v>280</v>
      </c>
      <c r="H150" s="176">
        <v>4</v>
      </c>
      <c r="I150" s="177"/>
      <c r="J150" s="178">
        <f>ROUND(I150*H150,2)</f>
        <v>0</v>
      </c>
      <c r="K150" s="179"/>
      <c r="L150" s="38"/>
      <c r="M150" s="180" t="s">
        <v>1</v>
      </c>
      <c r="N150" s="181" t="s">
        <v>48</v>
      </c>
      <c r="O150" s="76"/>
      <c r="P150" s="182">
        <f>O150*H150</f>
        <v>0</v>
      </c>
      <c r="Q150" s="182">
        <v>0.0010100000000000001</v>
      </c>
      <c r="R150" s="182">
        <f>Q150*H150</f>
        <v>0.0040400000000000002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237</v>
      </c>
      <c r="AT150" s="184" t="s">
        <v>154</v>
      </c>
      <c r="AU150" s="184" t="s">
        <v>159</v>
      </c>
      <c r="AY150" s="18" t="s">
        <v>151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8" t="s">
        <v>159</v>
      </c>
      <c r="BK150" s="185">
        <f>ROUND(I150*H150,2)</f>
        <v>0</v>
      </c>
      <c r="BL150" s="18" t="s">
        <v>237</v>
      </c>
      <c r="BM150" s="184" t="s">
        <v>948</v>
      </c>
    </row>
    <row r="151" s="2" customFormat="1" ht="24.15" customHeight="1">
      <c r="A151" s="37"/>
      <c r="B151" s="171"/>
      <c r="C151" s="172" t="s">
        <v>7</v>
      </c>
      <c r="D151" s="172" t="s">
        <v>154</v>
      </c>
      <c r="E151" s="173" t="s">
        <v>949</v>
      </c>
      <c r="F151" s="174" t="s">
        <v>950</v>
      </c>
      <c r="G151" s="175" t="s">
        <v>280</v>
      </c>
      <c r="H151" s="176">
        <v>2</v>
      </c>
      <c r="I151" s="177"/>
      <c r="J151" s="178">
        <f>ROUND(I151*H151,2)</f>
        <v>0</v>
      </c>
      <c r="K151" s="179"/>
      <c r="L151" s="38"/>
      <c r="M151" s="180" t="s">
        <v>1</v>
      </c>
      <c r="N151" s="181" t="s">
        <v>48</v>
      </c>
      <c r="O151" s="76"/>
      <c r="P151" s="182">
        <f>O151*H151</f>
        <v>0</v>
      </c>
      <c r="Q151" s="182">
        <v>0.00022000000000000001</v>
      </c>
      <c r="R151" s="182">
        <f>Q151*H151</f>
        <v>0.00044000000000000002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237</v>
      </c>
      <c r="AT151" s="184" t="s">
        <v>154</v>
      </c>
      <c r="AU151" s="184" t="s">
        <v>159</v>
      </c>
      <c r="AY151" s="18" t="s">
        <v>151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159</v>
      </c>
      <c r="BK151" s="185">
        <f>ROUND(I151*H151,2)</f>
        <v>0</v>
      </c>
      <c r="BL151" s="18" t="s">
        <v>237</v>
      </c>
      <c r="BM151" s="184" t="s">
        <v>951</v>
      </c>
    </row>
    <row r="152" s="2" customFormat="1" ht="24.15" customHeight="1">
      <c r="A152" s="37"/>
      <c r="B152" s="171"/>
      <c r="C152" s="172" t="s">
        <v>267</v>
      </c>
      <c r="D152" s="172" t="s">
        <v>154</v>
      </c>
      <c r="E152" s="173" t="s">
        <v>952</v>
      </c>
      <c r="F152" s="174" t="s">
        <v>953</v>
      </c>
      <c r="G152" s="175" t="s">
        <v>280</v>
      </c>
      <c r="H152" s="176">
        <v>2</v>
      </c>
      <c r="I152" s="177"/>
      <c r="J152" s="178">
        <f>ROUND(I152*H152,2)</f>
        <v>0</v>
      </c>
      <c r="K152" s="179"/>
      <c r="L152" s="38"/>
      <c r="M152" s="180" t="s">
        <v>1</v>
      </c>
      <c r="N152" s="181" t="s">
        <v>48</v>
      </c>
      <c r="O152" s="76"/>
      <c r="P152" s="182">
        <f>O152*H152</f>
        <v>0</v>
      </c>
      <c r="Q152" s="182">
        <v>0.00017000000000000001</v>
      </c>
      <c r="R152" s="182">
        <f>Q152*H152</f>
        <v>0.00034000000000000002</v>
      </c>
      <c r="S152" s="182">
        <v>0</v>
      </c>
      <c r="T152" s="18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237</v>
      </c>
      <c r="AT152" s="184" t="s">
        <v>154</v>
      </c>
      <c r="AU152" s="184" t="s">
        <v>159</v>
      </c>
      <c r="AY152" s="18" t="s">
        <v>151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8" t="s">
        <v>159</v>
      </c>
      <c r="BK152" s="185">
        <f>ROUND(I152*H152,2)</f>
        <v>0</v>
      </c>
      <c r="BL152" s="18" t="s">
        <v>237</v>
      </c>
      <c r="BM152" s="184" t="s">
        <v>954</v>
      </c>
    </row>
    <row r="153" s="2" customFormat="1" ht="14.4" customHeight="1">
      <c r="A153" s="37"/>
      <c r="B153" s="171"/>
      <c r="C153" s="172" t="s">
        <v>271</v>
      </c>
      <c r="D153" s="172" t="s">
        <v>154</v>
      </c>
      <c r="E153" s="173" t="s">
        <v>955</v>
      </c>
      <c r="F153" s="174" t="s">
        <v>956</v>
      </c>
      <c r="G153" s="175" t="s">
        <v>171</v>
      </c>
      <c r="H153" s="176">
        <v>50</v>
      </c>
      <c r="I153" s="177"/>
      <c r="J153" s="178">
        <f>ROUND(I153*H153,2)</f>
        <v>0</v>
      </c>
      <c r="K153" s="179"/>
      <c r="L153" s="38"/>
      <c r="M153" s="180" t="s">
        <v>1</v>
      </c>
      <c r="N153" s="181" t="s">
        <v>48</v>
      </c>
      <c r="O153" s="76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237</v>
      </c>
      <c r="AT153" s="184" t="s">
        <v>154</v>
      </c>
      <c r="AU153" s="184" t="s">
        <v>159</v>
      </c>
      <c r="AY153" s="18" t="s">
        <v>151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8" t="s">
        <v>159</v>
      </c>
      <c r="BK153" s="185">
        <f>ROUND(I153*H153,2)</f>
        <v>0</v>
      </c>
      <c r="BL153" s="18" t="s">
        <v>237</v>
      </c>
      <c r="BM153" s="184" t="s">
        <v>957</v>
      </c>
    </row>
    <row r="154" s="2" customFormat="1" ht="24.15" customHeight="1">
      <c r="A154" s="37"/>
      <c r="B154" s="171"/>
      <c r="C154" s="172" t="s">
        <v>277</v>
      </c>
      <c r="D154" s="172" t="s">
        <v>154</v>
      </c>
      <c r="E154" s="173" t="s">
        <v>958</v>
      </c>
      <c r="F154" s="174" t="s">
        <v>959</v>
      </c>
      <c r="G154" s="175" t="s">
        <v>157</v>
      </c>
      <c r="H154" s="176">
        <v>0.073999999999999996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48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237</v>
      </c>
      <c r="AT154" s="184" t="s">
        <v>154</v>
      </c>
      <c r="AU154" s="184" t="s">
        <v>159</v>
      </c>
      <c r="AY154" s="18" t="s">
        <v>151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159</v>
      </c>
      <c r="BK154" s="185">
        <f>ROUND(I154*H154,2)</f>
        <v>0</v>
      </c>
      <c r="BL154" s="18" t="s">
        <v>237</v>
      </c>
      <c r="BM154" s="184" t="s">
        <v>960</v>
      </c>
    </row>
    <row r="155" s="2" customFormat="1" ht="24.15" customHeight="1">
      <c r="A155" s="37"/>
      <c r="B155" s="171"/>
      <c r="C155" s="172" t="s">
        <v>282</v>
      </c>
      <c r="D155" s="172" t="s">
        <v>154</v>
      </c>
      <c r="E155" s="173" t="s">
        <v>961</v>
      </c>
      <c r="F155" s="174" t="s">
        <v>962</v>
      </c>
      <c r="G155" s="175" t="s">
        <v>157</v>
      </c>
      <c r="H155" s="176">
        <v>0.073999999999999996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48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237</v>
      </c>
      <c r="AT155" s="184" t="s">
        <v>154</v>
      </c>
      <c r="AU155" s="184" t="s">
        <v>159</v>
      </c>
      <c r="AY155" s="18" t="s">
        <v>151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159</v>
      </c>
      <c r="BK155" s="185">
        <f>ROUND(I155*H155,2)</f>
        <v>0</v>
      </c>
      <c r="BL155" s="18" t="s">
        <v>237</v>
      </c>
      <c r="BM155" s="184" t="s">
        <v>963</v>
      </c>
    </row>
    <row r="156" s="12" customFormat="1" ht="22.8" customHeight="1">
      <c r="A156" s="12"/>
      <c r="B156" s="158"/>
      <c r="C156" s="12"/>
      <c r="D156" s="159" t="s">
        <v>81</v>
      </c>
      <c r="E156" s="169" t="s">
        <v>964</v>
      </c>
      <c r="F156" s="169" t="s">
        <v>965</v>
      </c>
      <c r="G156" s="12"/>
      <c r="H156" s="12"/>
      <c r="I156" s="161"/>
      <c r="J156" s="170">
        <f>BK156</f>
        <v>0</v>
      </c>
      <c r="K156" s="12"/>
      <c r="L156" s="158"/>
      <c r="M156" s="163"/>
      <c r="N156" s="164"/>
      <c r="O156" s="164"/>
      <c r="P156" s="165">
        <f>SUM(P157:P167)</f>
        <v>0</v>
      </c>
      <c r="Q156" s="164"/>
      <c r="R156" s="165">
        <f>SUM(R157:R167)</f>
        <v>0.10998000000000002</v>
      </c>
      <c r="S156" s="164"/>
      <c r="T156" s="166">
        <f>SUM(T157:T167)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59" t="s">
        <v>159</v>
      </c>
      <c r="AT156" s="167" t="s">
        <v>81</v>
      </c>
      <c r="AU156" s="167" t="s">
        <v>21</v>
      </c>
      <c r="AY156" s="159" t="s">
        <v>151</v>
      </c>
      <c r="BK156" s="168">
        <f>SUM(BK157:BK167)</f>
        <v>0</v>
      </c>
    </row>
    <row r="157" s="2" customFormat="1" ht="24.15" customHeight="1">
      <c r="A157" s="37"/>
      <c r="B157" s="171"/>
      <c r="C157" s="172" t="s">
        <v>286</v>
      </c>
      <c r="D157" s="172" t="s">
        <v>154</v>
      </c>
      <c r="E157" s="173" t="s">
        <v>966</v>
      </c>
      <c r="F157" s="174" t="s">
        <v>967</v>
      </c>
      <c r="G157" s="175" t="s">
        <v>171</v>
      </c>
      <c r="H157" s="176">
        <v>56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48</v>
      </c>
      <c r="O157" s="76"/>
      <c r="P157" s="182">
        <f>O157*H157</f>
        <v>0</v>
      </c>
      <c r="Q157" s="182">
        <v>0.00097999999999999997</v>
      </c>
      <c r="R157" s="182">
        <f>Q157*H157</f>
        <v>0.054879999999999998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237</v>
      </c>
      <c r="AT157" s="184" t="s">
        <v>154</v>
      </c>
      <c r="AU157" s="184" t="s">
        <v>159</v>
      </c>
      <c r="AY157" s="18" t="s">
        <v>151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159</v>
      </c>
      <c r="BK157" s="185">
        <f>ROUND(I157*H157,2)</f>
        <v>0</v>
      </c>
      <c r="BL157" s="18" t="s">
        <v>237</v>
      </c>
      <c r="BM157" s="184" t="s">
        <v>968</v>
      </c>
    </row>
    <row r="158" s="2" customFormat="1" ht="24.15" customHeight="1">
      <c r="A158" s="37"/>
      <c r="B158" s="171"/>
      <c r="C158" s="172" t="s">
        <v>291</v>
      </c>
      <c r="D158" s="172" t="s">
        <v>154</v>
      </c>
      <c r="E158" s="173" t="s">
        <v>969</v>
      </c>
      <c r="F158" s="174" t="s">
        <v>970</v>
      </c>
      <c r="G158" s="175" t="s">
        <v>171</v>
      </c>
      <c r="H158" s="176">
        <v>18</v>
      </c>
      <c r="I158" s="177"/>
      <c r="J158" s="178">
        <f>ROUND(I158*H158,2)</f>
        <v>0</v>
      </c>
      <c r="K158" s="179"/>
      <c r="L158" s="38"/>
      <c r="M158" s="180" t="s">
        <v>1</v>
      </c>
      <c r="N158" s="181" t="s">
        <v>48</v>
      </c>
      <c r="O158" s="76"/>
      <c r="P158" s="182">
        <f>O158*H158</f>
        <v>0</v>
      </c>
      <c r="Q158" s="182">
        <v>0.0012600000000000001</v>
      </c>
      <c r="R158" s="182">
        <f>Q158*H158</f>
        <v>0.022680000000000002</v>
      </c>
      <c r="S158" s="182">
        <v>0</v>
      </c>
      <c r="T158" s="18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4" t="s">
        <v>237</v>
      </c>
      <c r="AT158" s="184" t="s">
        <v>154</v>
      </c>
      <c r="AU158" s="184" t="s">
        <v>159</v>
      </c>
      <c r="AY158" s="18" t="s">
        <v>151</v>
      </c>
      <c r="BE158" s="185">
        <f>IF(N158="základní",J158,0)</f>
        <v>0</v>
      </c>
      <c r="BF158" s="185">
        <f>IF(N158="snížená",J158,0)</f>
        <v>0</v>
      </c>
      <c r="BG158" s="185">
        <f>IF(N158="zákl. přenesená",J158,0)</f>
        <v>0</v>
      </c>
      <c r="BH158" s="185">
        <f>IF(N158="sníž. přenesená",J158,0)</f>
        <v>0</v>
      </c>
      <c r="BI158" s="185">
        <f>IF(N158="nulová",J158,0)</f>
        <v>0</v>
      </c>
      <c r="BJ158" s="18" t="s">
        <v>159</v>
      </c>
      <c r="BK158" s="185">
        <f>ROUND(I158*H158,2)</f>
        <v>0</v>
      </c>
      <c r="BL158" s="18" t="s">
        <v>237</v>
      </c>
      <c r="BM158" s="184" t="s">
        <v>971</v>
      </c>
    </row>
    <row r="159" s="2" customFormat="1" ht="37.8" customHeight="1">
      <c r="A159" s="37"/>
      <c r="B159" s="171"/>
      <c r="C159" s="172" t="s">
        <v>297</v>
      </c>
      <c r="D159" s="172" t="s">
        <v>154</v>
      </c>
      <c r="E159" s="173" t="s">
        <v>972</v>
      </c>
      <c r="F159" s="174" t="s">
        <v>973</v>
      </c>
      <c r="G159" s="175" t="s">
        <v>171</v>
      </c>
      <c r="H159" s="176">
        <v>56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48</v>
      </c>
      <c r="O159" s="76"/>
      <c r="P159" s="182">
        <f>O159*H159</f>
        <v>0</v>
      </c>
      <c r="Q159" s="182">
        <v>0.00012</v>
      </c>
      <c r="R159" s="182">
        <f>Q159*H159</f>
        <v>0.0067200000000000003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237</v>
      </c>
      <c r="AT159" s="184" t="s">
        <v>154</v>
      </c>
      <c r="AU159" s="184" t="s">
        <v>159</v>
      </c>
      <c r="AY159" s="18" t="s">
        <v>151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159</v>
      </c>
      <c r="BK159" s="185">
        <f>ROUND(I159*H159,2)</f>
        <v>0</v>
      </c>
      <c r="BL159" s="18" t="s">
        <v>237</v>
      </c>
      <c r="BM159" s="184" t="s">
        <v>974</v>
      </c>
    </row>
    <row r="160" s="2" customFormat="1" ht="37.8" customHeight="1">
      <c r="A160" s="37"/>
      <c r="B160" s="171"/>
      <c r="C160" s="172" t="s">
        <v>302</v>
      </c>
      <c r="D160" s="172" t="s">
        <v>154</v>
      </c>
      <c r="E160" s="173" t="s">
        <v>975</v>
      </c>
      <c r="F160" s="174" t="s">
        <v>976</v>
      </c>
      <c r="G160" s="175" t="s">
        <v>171</v>
      </c>
      <c r="H160" s="176">
        <v>18</v>
      </c>
      <c r="I160" s="177"/>
      <c r="J160" s="178">
        <f>ROUND(I160*H160,2)</f>
        <v>0</v>
      </c>
      <c r="K160" s="179"/>
      <c r="L160" s="38"/>
      <c r="M160" s="180" t="s">
        <v>1</v>
      </c>
      <c r="N160" s="181" t="s">
        <v>48</v>
      </c>
      <c r="O160" s="76"/>
      <c r="P160" s="182">
        <f>O160*H160</f>
        <v>0</v>
      </c>
      <c r="Q160" s="182">
        <v>0.00024000000000000001</v>
      </c>
      <c r="R160" s="182">
        <f>Q160*H160</f>
        <v>0.0043200000000000001</v>
      </c>
      <c r="S160" s="182">
        <v>0</v>
      </c>
      <c r="T160" s="183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4" t="s">
        <v>237</v>
      </c>
      <c r="AT160" s="184" t="s">
        <v>154</v>
      </c>
      <c r="AU160" s="184" t="s">
        <v>159</v>
      </c>
      <c r="AY160" s="18" t="s">
        <v>151</v>
      </c>
      <c r="BE160" s="185">
        <f>IF(N160="základní",J160,0)</f>
        <v>0</v>
      </c>
      <c r="BF160" s="185">
        <f>IF(N160="snížená",J160,0)</f>
        <v>0</v>
      </c>
      <c r="BG160" s="185">
        <f>IF(N160="zákl. přenesená",J160,0)</f>
        <v>0</v>
      </c>
      <c r="BH160" s="185">
        <f>IF(N160="sníž. přenesená",J160,0)</f>
        <v>0</v>
      </c>
      <c r="BI160" s="185">
        <f>IF(N160="nulová",J160,0)</f>
        <v>0</v>
      </c>
      <c r="BJ160" s="18" t="s">
        <v>159</v>
      </c>
      <c r="BK160" s="185">
        <f>ROUND(I160*H160,2)</f>
        <v>0</v>
      </c>
      <c r="BL160" s="18" t="s">
        <v>237</v>
      </c>
      <c r="BM160" s="184" t="s">
        <v>977</v>
      </c>
    </row>
    <row r="161" s="2" customFormat="1" ht="14.4" customHeight="1">
      <c r="A161" s="37"/>
      <c r="B161" s="171"/>
      <c r="C161" s="172" t="s">
        <v>307</v>
      </c>
      <c r="D161" s="172" t="s">
        <v>154</v>
      </c>
      <c r="E161" s="173" t="s">
        <v>978</v>
      </c>
      <c r="F161" s="174" t="s">
        <v>979</v>
      </c>
      <c r="G161" s="175" t="s">
        <v>280</v>
      </c>
      <c r="H161" s="176">
        <v>10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48</v>
      </c>
      <c r="O161" s="76"/>
      <c r="P161" s="182">
        <f>O161*H161</f>
        <v>0</v>
      </c>
      <c r="Q161" s="182">
        <v>0.00017000000000000001</v>
      </c>
      <c r="R161" s="182">
        <f>Q161*H161</f>
        <v>0.0017000000000000001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237</v>
      </c>
      <c r="AT161" s="184" t="s">
        <v>154</v>
      </c>
      <c r="AU161" s="184" t="s">
        <v>159</v>
      </c>
      <c r="AY161" s="18" t="s">
        <v>151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159</v>
      </c>
      <c r="BK161" s="185">
        <f>ROUND(I161*H161,2)</f>
        <v>0</v>
      </c>
      <c r="BL161" s="18" t="s">
        <v>237</v>
      </c>
      <c r="BM161" s="184" t="s">
        <v>980</v>
      </c>
    </row>
    <row r="162" s="2" customFormat="1" ht="14.4" customHeight="1">
      <c r="A162" s="37"/>
      <c r="B162" s="171"/>
      <c r="C162" s="172" t="s">
        <v>312</v>
      </c>
      <c r="D162" s="172" t="s">
        <v>154</v>
      </c>
      <c r="E162" s="173" t="s">
        <v>981</v>
      </c>
      <c r="F162" s="174" t="s">
        <v>982</v>
      </c>
      <c r="G162" s="175" t="s">
        <v>280</v>
      </c>
      <c r="H162" s="176">
        <v>4</v>
      </c>
      <c r="I162" s="177"/>
      <c r="J162" s="178">
        <f>ROUND(I162*H162,2)</f>
        <v>0</v>
      </c>
      <c r="K162" s="179"/>
      <c r="L162" s="38"/>
      <c r="M162" s="180" t="s">
        <v>1</v>
      </c>
      <c r="N162" s="181" t="s">
        <v>48</v>
      </c>
      <c r="O162" s="76"/>
      <c r="P162" s="182">
        <f>O162*H162</f>
        <v>0</v>
      </c>
      <c r="Q162" s="182">
        <v>0.00020000000000000001</v>
      </c>
      <c r="R162" s="182">
        <f>Q162*H162</f>
        <v>0.00080000000000000004</v>
      </c>
      <c r="S162" s="182">
        <v>0</v>
      </c>
      <c r="T162" s="18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237</v>
      </c>
      <c r="AT162" s="184" t="s">
        <v>154</v>
      </c>
      <c r="AU162" s="184" t="s">
        <v>159</v>
      </c>
      <c r="AY162" s="18" t="s">
        <v>151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8" t="s">
        <v>159</v>
      </c>
      <c r="BK162" s="185">
        <f>ROUND(I162*H162,2)</f>
        <v>0</v>
      </c>
      <c r="BL162" s="18" t="s">
        <v>237</v>
      </c>
      <c r="BM162" s="184" t="s">
        <v>983</v>
      </c>
    </row>
    <row r="163" s="2" customFormat="1" ht="14.4" customHeight="1">
      <c r="A163" s="37"/>
      <c r="B163" s="171"/>
      <c r="C163" s="172" t="s">
        <v>316</v>
      </c>
      <c r="D163" s="172" t="s">
        <v>154</v>
      </c>
      <c r="E163" s="173" t="s">
        <v>984</v>
      </c>
      <c r="F163" s="174" t="s">
        <v>985</v>
      </c>
      <c r="G163" s="175" t="s">
        <v>280</v>
      </c>
      <c r="H163" s="176">
        <v>4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48</v>
      </c>
      <c r="O163" s="76"/>
      <c r="P163" s="182">
        <f>O163*H163</f>
        <v>0</v>
      </c>
      <c r="Q163" s="182">
        <v>0.00056999999999999998</v>
      </c>
      <c r="R163" s="182">
        <f>Q163*H163</f>
        <v>0.0022799999999999999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237</v>
      </c>
      <c r="AT163" s="184" t="s">
        <v>154</v>
      </c>
      <c r="AU163" s="184" t="s">
        <v>159</v>
      </c>
      <c r="AY163" s="18" t="s">
        <v>151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159</v>
      </c>
      <c r="BK163" s="185">
        <f>ROUND(I163*H163,2)</f>
        <v>0</v>
      </c>
      <c r="BL163" s="18" t="s">
        <v>237</v>
      </c>
      <c r="BM163" s="184" t="s">
        <v>986</v>
      </c>
    </row>
    <row r="164" s="2" customFormat="1" ht="24.15" customHeight="1">
      <c r="A164" s="37"/>
      <c r="B164" s="171"/>
      <c r="C164" s="172" t="s">
        <v>320</v>
      </c>
      <c r="D164" s="172" t="s">
        <v>154</v>
      </c>
      <c r="E164" s="173" t="s">
        <v>987</v>
      </c>
      <c r="F164" s="174" t="s">
        <v>988</v>
      </c>
      <c r="G164" s="175" t="s">
        <v>280</v>
      </c>
      <c r="H164" s="176">
        <v>2</v>
      </c>
      <c r="I164" s="177"/>
      <c r="J164" s="178">
        <f>ROUND(I164*H164,2)</f>
        <v>0</v>
      </c>
      <c r="K164" s="179"/>
      <c r="L164" s="38"/>
      <c r="M164" s="180" t="s">
        <v>1</v>
      </c>
      <c r="N164" s="181" t="s">
        <v>48</v>
      </c>
      <c r="O164" s="76"/>
      <c r="P164" s="182">
        <f>O164*H164</f>
        <v>0</v>
      </c>
      <c r="Q164" s="182">
        <v>0.0012700000000000001</v>
      </c>
      <c r="R164" s="182">
        <f>Q164*H164</f>
        <v>0.0025400000000000002</v>
      </c>
      <c r="S164" s="182">
        <v>0</v>
      </c>
      <c r="T164" s="18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4" t="s">
        <v>237</v>
      </c>
      <c r="AT164" s="184" t="s">
        <v>154</v>
      </c>
      <c r="AU164" s="184" t="s">
        <v>159</v>
      </c>
      <c r="AY164" s="18" t="s">
        <v>151</v>
      </c>
      <c r="BE164" s="185">
        <f>IF(N164="základní",J164,0)</f>
        <v>0</v>
      </c>
      <c r="BF164" s="185">
        <f>IF(N164="snížená",J164,0)</f>
        <v>0</v>
      </c>
      <c r="BG164" s="185">
        <f>IF(N164="zákl. přenesená",J164,0)</f>
        <v>0</v>
      </c>
      <c r="BH164" s="185">
        <f>IF(N164="sníž. přenesená",J164,0)</f>
        <v>0</v>
      </c>
      <c r="BI164" s="185">
        <f>IF(N164="nulová",J164,0)</f>
        <v>0</v>
      </c>
      <c r="BJ164" s="18" t="s">
        <v>159</v>
      </c>
      <c r="BK164" s="185">
        <f>ROUND(I164*H164,2)</f>
        <v>0</v>
      </c>
      <c r="BL164" s="18" t="s">
        <v>237</v>
      </c>
      <c r="BM164" s="184" t="s">
        <v>989</v>
      </c>
    </row>
    <row r="165" s="2" customFormat="1" ht="24.15" customHeight="1">
      <c r="A165" s="37"/>
      <c r="B165" s="171"/>
      <c r="C165" s="172" t="s">
        <v>188</v>
      </c>
      <c r="D165" s="172" t="s">
        <v>154</v>
      </c>
      <c r="E165" s="173" t="s">
        <v>990</v>
      </c>
      <c r="F165" s="174" t="s">
        <v>991</v>
      </c>
      <c r="G165" s="175" t="s">
        <v>171</v>
      </c>
      <c r="H165" s="176">
        <v>74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48</v>
      </c>
      <c r="O165" s="76"/>
      <c r="P165" s="182">
        <f>O165*H165</f>
        <v>0</v>
      </c>
      <c r="Q165" s="182">
        <v>0.00019000000000000001</v>
      </c>
      <c r="R165" s="182">
        <f>Q165*H165</f>
        <v>0.014060000000000001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237</v>
      </c>
      <c r="AT165" s="184" t="s">
        <v>154</v>
      </c>
      <c r="AU165" s="184" t="s">
        <v>159</v>
      </c>
      <c r="AY165" s="18" t="s">
        <v>151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159</v>
      </c>
      <c r="BK165" s="185">
        <f>ROUND(I165*H165,2)</f>
        <v>0</v>
      </c>
      <c r="BL165" s="18" t="s">
        <v>237</v>
      </c>
      <c r="BM165" s="184" t="s">
        <v>992</v>
      </c>
    </row>
    <row r="166" s="2" customFormat="1" ht="24.15" customHeight="1">
      <c r="A166" s="37"/>
      <c r="B166" s="171"/>
      <c r="C166" s="172" t="s">
        <v>328</v>
      </c>
      <c r="D166" s="172" t="s">
        <v>154</v>
      </c>
      <c r="E166" s="173" t="s">
        <v>993</v>
      </c>
      <c r="F166" s="174" t="s">
        <v>994</v>
      </c>
      <c r="G166" s="175" t="s">
        <v>157</v>
      </c>
      <c r="H166" s="176">
        <v>0.11</v>
      </c>
      <c r="I166" s="177"/>
      <c r="J166" s="178">
        <f>ROUND(I166*H166,2)</f>
        <v>0</v>
      </c>
      <c r="K166" s="179"/>
      <c r="L166" s="38"/>
      <c r="M166" s="180" t="s">
        <v>1</v>
      </c>
      <c r="N166" s="181" t="s">
        <v>48</v>
      </c>
      <c r="O166" s="76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237</v>
      </c>
      <c r="AT166" s="184" t="s">
        <v>154</v>
      </c>
      <c r="AU166" s="184" t="s">
        <v>159</v>
      </c>
      <c r="AY166" s="18" t="s">
        <v>151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8" t="s">
        <v>159</v>
      </c>
      <c r="BK166" s="185">
        <f>ROUND(I166*H166,2)</f>
        <v>0</v>
      </c>
      <c r="BL166" s="18" t="s">
        <v>237</v>
      </c>
      <c r="BM166" s="184" t="s">
        <v>995</v>
      </c>
    </row>
    <row r="167" s="2" customFormat="1" ht="24.15" customHeight="1">
      <c r="A167" s="37"/>
      <c r="B167" s="171"/>
      <c r="C167" s="172" t="s">
        <v>333</v>
      </c>
      <c r="D167" s="172" t="s">
        <v>154</v>
      </c>
      <c r="E167" s="173" t="s">
        <v>996</v>
      </c>
      <c r="F167" s="174" t="s">
        <v>997</v>
      </c>
      <c r="G167" s="175" t="s">
        <v>157</v>
      </c>
      <c r="H167" s="176">
        <v>0.11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48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237</v>
      </c>
      <c r="AT167" s="184" t="s">
        <v>154</v>
      </c>
      <c r="AU167" s="184" t="s">
        <v>159</v>
      </c>
      <c r="AY167" s="18" t="s">
        <v>151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159</v>
      </c>
      <c r="BK167" s="185">
        <f>ROUND(I167*H167,2)</f>
        <v>0</v>
      </c>
      <c r="BL167" s="18" t="s">
        <v>237</v>
      </c>
      <c r="BM167" s="184" t="s">
        <v>998</v>
      </c>
    </row>
    <row r="168" s="12" customFormat="1" ht="22.8" customHeight="1">
      <c r="A168" s="12"/>
      <c r="B168" s="158"/>
      <c r="C168" s="12"/>
      <c r="D168" s="159" t="s">
        <v>81</v>
      </c>
      <c r="E168" s="169" t="s">
        <v>999</v>
      </c>
      <c r="F168" s="169" t="s">
        <v>1000</v>
      </c>
      <c r="G168" s="12"/>
      <c r="H168" s="12"/>
      <c r="I168" s="161"/>
      <c r="J168" s="170">
        <f>BK168</f>
        <v>0</v>
      </c>
      <c r="K168" s="12"/>
      <c r="L168" s="158"/>
      <c r="M168" s="163"/>
      <c r="N168" s="164"/>
      <c r="O168" s="164"/>
      <c r="P168" s="165">
        <f>SUM(P169:P182)</f>
        <v>0</v>
      </c>
      <c r="Q168" s="164"/>
      <c r="R168" s="165">
        <f>SUM(R169:R182)</f>
        <v>0.22401999999999994</v>
      </c>
      <c r="S168" s="164"/>
      <c r="T168" s="166">
        <f>SUM(T169:T182)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59" t="s">
        <v>159</v>
      </c>
      <c r="AT168" s="167" t="s">
        <v>81</v>
      </c>
      <c r="AU168" s="167" t="s">
        <v>21</v>
      </c>
      <c r="AY168" s="159" t="s">
        <v>151</v>
      </c>
      <c r="BK168" s="168">
        <f>SUM(BK169:BK182)</f>
        <v>0</v>
      </c>
    </row>
    <row r="169" s="2" customFormat="1" ht="24.15" customHeight="1">
      <c r="A169" s="37"/>
      <c r="B169" s="171"/>
      <c r="C169" s="172" t="s">
        <v>337</v>
      </c>
      <c r="D169" s="172" t="s">
        <v>154</v>
      </c>
      <c r="E169" s="173" t="s">
        <v>1001</v>
      </c>
      <c r="F169" s="174" t="s">
        <v>1002</v>
      </c>
      <c r="G169" s="175" t="s">
        <v>345</v>
      </c>
      <c r="H169" s="176">
        <v>2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48</v>
      </c>
      <c r="O169" s="76"/>
      <c r="P169" s="182">
        <f>O169*H169</f>
        <v>0</v>
      </c>
      <c r="Q169" s="182">
        <v>0.016969999999999999</v>
      </c>
      <c r="R169" s="182">
        <f>Q169*H169</f>
        <v>0.033939999999999998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237</v>
      </c>
      <c r="AT169" s="184" t="s">
        <v>154</v>
      </c>
      <c r="AU169" s="184" t="s">
        <v>159</v>
      </c>
      <c r="AY169" s="18" t="s">
        <v>151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159</v>
      </c>
      <c r="BK169" s="185">
        <f>ROUND(I169*H169,2)</f>
        <v>0</v>
      </c>
      <c r="BL169" s="18" t="s">
        <v>237</v>
      </c>
      <c r="BM169" s="184" t="s">
        <v>1003</v>
      </c>
    </row>
    <row r="170" s="2" customFormat="1" ht="24.15" customHeight="1">
      <c r="A170" s="37"/>
      <c r="B170" s="171"/>
      <c r="C170" s="172" t="s">
        <v>342</v>
      </c>
      <c r="D170" s="172" t="s">
        <v>154</v>
      </c>
      <c r="E170" s="173" t="s">
        <v>1004</v>
      </c>
      <c r="F170" s="174" t="s">
        <v>1005</v>
      </c>
      <c r="G170" s="175" t="s">
        <v>345</v>
      </c>
      <c r="H170" s="176">
        <v>2</v>
      </c>
      <c r="I170" s="177"/>
      <c r="J170" s="178">
        <f>ROUND(I170*H170,2)</f>
        <v>0</v>
      </c>
      <c r="K170" s="179"/>
      <c r="L170" s="38"/>
      <c r="M170" s="180" t="s">
        <v>1</v>
      </c>
      <c r="N170" s="181" t="s">
        <v>48</v>
      </c>
      <c r="O170" s="76"/>
      <c r="P170" s="182">
        <f>O170*H170</f>
        <v>0</v>
      </c>
      <c r="Q170" s="182">
        <v>0.014970000000000001</v>
      </c>
      <c r="R170" s="182">
        <f>Q170*H170</f>
        <v>0.029940000000000001</v>
      </c>
      <c r="S170" s="182">
        <v>0</v>
      </c>
      <c r="T170" s="18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4" t="s">
        <v>237</v>
      </c>
      <c r="AT170" s="184" t="s">
        <v>154</v>
      </c>
      <c r="AU170" s="184" t="s">
        <v>159</v>
      </c>
      <c r="AY170" s="18" t="s">
        <v>151</v>
      </c>
      <c r="BE170" s="185">
        <f>IF(N170="základní",J170,0)</f>
        <v>0</v>
      </c>
      <c r="BF170" s="185">
        <f>IF(N170="snížená",J170,0)</f>
        <v>0</v>
      </c>
      <c r="BG170" s="185">
        <f>IF(N170="zákl. přenesená",J170,0)</f>
        <v>0</v>
      </c>
      <c r="BH170" s="185">
        <f>IF(N170="sníž. přenesená",J170,0)</f>
        <v>0</v>
      </c>
      <c r="BI170" s="185">
        <f>IF(N170="nulová",J170,0)</f>
        <v>0</v>
      </c>
      <c r="BJ170" s="18" t="s">
        <v>159</v>
      </c>
      <c r="BK170" s="185">
        <f>ROUND(I170*H170,2)</f>
        <v>0</v>
      </c>
      <c r="BL170" s="18" t="s">
        <v>237</v>
      </c>
      <c r="BM170" s="184" t="s">
        <v>1006</v>
      </c>
    </row>
    <row r="171" s="2" customFormat="1" ht="24.15" customHeight="1">
      <c r="A171" s="37"/>
      <c r="B171" s="171"/>
      <c r="C171" s="172" t="s">
        <v>347</v>
      </c>
      <c r="D171" s="172" t="s">
        <v>154</v>
      </c>
      <c r="E171" s="173" t="s">
        <v>1007</v>
      </c>
      <c r="F171" s="174" t="s">
        <v>1008</v>
      </c>
      <c r="G171" s="175" t="s">
        <v>345</v>
      </c>
      <c r="H171" s="176">
        <v>1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48</v>
      </c>
      <c r="O171" s="76"/>
      <c r="P171" s="182">
        <f>O171*H171</f>
        <v>0</v>
      </c>
      <c r="Q171" s="182">
        <v>0.035979999999999998</v>
      </c>
      <c r="R171" s="182">
        <f>Q171*H171</f>
        <v>0.035979999999999998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237</v>
      </c>
      <c r="AT171" s="184" t="s">
        <v>154</v>
      </c>
      <c r="AU171" s="184" t="s">
        <v>159</v>
      </c>
      <c r="AY171" s="18" t="s">
        <v>151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159</v>
      </c>
      <c r="BK171" s="185">
        <f>ROUND(I171*H171,2)</f>
        <v>0</v>
      </c>
      <c r="BL171" s="18" t="s">
        <v>237</v>
      </c>
      <c r="BM171" s="184" t="s">
        <v>1009</v>
      </c>
    </row>
    <row r="172" s="2" customFormat="1" ht="24.15" customHeight="1">
      <c r="A172" s="37"/>
      <c r="B172" s="171"/>
      <c r="C172" s="172" t="s">
        <v>351</v>
      </c>
      <c r="D172" s="172" t="s">
        <v>154</v>
      </c>
      <c r="E172" s="173" t="s">
        <v>1010</v>
      </c>
      <c r="F172" s="174" t="s">
        <v>1011</v>
      </c>
      <c r="G172" s="175" t="s">
        <v>345</v>
      </c>
      <c r="H172" s="176">
        <v>1</v>
      </c>
      <c r="I172" s="177"/>
      <c r="J172" s="178">
        <f>ROUND(I172*H172,2)</f>
        <v>0</v>
      </c>
      <c r="K172" s="179"/>
      <c r="L172" s="38"/>
      <c r="M172" s="180" t="s">
        <v>1</v>
      </c>
      <c r="N172" s="181" t="s">
        <v>48</v>
      </c>
      <c r="O172" s="76"/>
      <c r="P172" s="182">
        <f>O172*H172</f>
        <v>0</v>
      </c>
      <c r="Q172" s="182">
        <v>0.034680000000000002</v>
      </c>
      <c r="R172" s="182">
        <f>Q172*H172</f>
        <v>0.034680000000000002</v>
      </c>
      <c r="S172" s="182">
        <v>0</v>
      </c>
      <c r="T172" s="18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4" t="s">
        <v>237</v>
      </c>
      <c r="AT172" s="184" t="s">
        <v>154</v>
      </c>
      <c r="AU172" s="184" t="s">
        <v>159</v>
      </c>
      <c r="AY172" s="18" t="s">
        <v>151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18" t="s">
        <v>159</v>
      </c>
      <c r="BK172" s="185">
        <f>ROUND(I172*H172,2)</f>
        <v>0</v>
      </c>
      <c r="BL172" s="18" t="s">
        <v>237</v>
      </c>
      <c r="BM172" s="184" t="s">
        <v>1012</v>
      </c>
    </row>
    <row r="173" s="2" customFormat="1" ht="37.8" customHeight="1">
      <c r="A173" s="37"/>
      <c r="B173" s="171"/>
      <c r="C173" s="172" t="s">
        <v>357</v>
      </c>
      <c r="D173" s="172" t="s">
        <v>154</v>
      </c>
      <c r="E173" s="173" t="s">
        <v>1013</v>
      </c>
      <c r="F173" s="174" t="s">
        <v>1014</v>
      </c>
      <c r="G173" s="175" t="s">
        <v>345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48</v>
      </c>
      <c r="O173" s="76"/>
      <c r="P173" s="182">
        <f>O173*H173</f>
        <v>0</v>
      </c>
      <c r="Q173" s="182">
        <v>0.021409999999999998</v>
      </c>
      <c r="R173" s="182">
        <f>Q173*H173</f>
        <v>0.021409999999999998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237</v>
      </c>
      <c r="AT173" s="184" t="s">
        <v>154</v>
      </c>
      <c r="AU173" s="184" t="s">
        <v>159</v>
      </c>
      <c r="AY173" s="18" t="s">
        <v>151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159</v>
      </c>
      <c r="BK173" s="185">
        <f>ROUND(I173*H173,2)</f>
        <v>0</v>
      </c>
      <c r="BL173" s="18" t="s">
        <v>237</v>
      </c>
      <c r="BM173" s="184" t="s">
        <v>1015</v>
      </c>
    </row>
    <row r="174" s="2" customFormat="1" ht="37.8" customHeight="1">
      <c r="A174" s="37"/>
      <c r="B174" s="171"/>
      <c r="C174" s="172" t="s">
        <v>361</v>
      </c>
      <c r="D174" s="172" t="s">
        <v>154</v>
      </c>
      <c r="E174" s="173" t="s">
        <v>1016</v>
      </c>
      <c r="F174" s="174" t="s">
        <v>1017</v>
      </c>
      <c r="G174" s="175" t="s">
        <v>345</v>
      </c>
      <c r="H174" s="176">
        <v>1</v>
      </c>
      <c r="I174" s="177"/>
      <c r="J174" s="178">
        <f>ROUND(I174*H174,2)</f>
        <v>0</v>
      </c>
      <c r="K174" s="179"/>
      <c r="L174" s="38"/>
      <c r="M174" s="180" t="s">
        <v>1</v>
      </c>
      <c r="N174" s="181" t="s">
        <v>48</v>
      </c>
      <c r="O174" s="76"/>
      <c r="P174" s="182">
        <f>O174*H174</f>
        <v>0</v>
      </c>
      <c r="Q174" s="182">
        <v>0.055390000000000002</v>
      </c>
      <c r="R174" s="182">
        <f>Q174*H174</f>
        <v>0.055390000000000002</v>
      </c>
      <c r="S174" s="182">
        <v>0</v>
      </c>
      <c r="T174" s="18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4" t="s">
        <v>237</v>
      </c>
      <c r="AT174" s="184" t="s">
        <v>154</v>
      </c>
      <c r="AU174" s="184" t="s">
        <v>159</v>
      </c>
      <c r="AY174" s="18" t="s">
        <v>151</v>
      </c>
      <c r="BE174" s="185">
        <f>IF(N174="základní",J174,0)</f>
        <v>0</v>
      </c>
      <c r="BF174" s="185">
        <f>IF(N174="snížená",J174,0)</f>
        <v>0</v>
      </c>
      <c r="BG174" s="185">
        <f>IF(N174="zákl. přenesená",J174,0)</f>
        <v>0</v>
      </c>
      <c r="BH174" s="185">
        <f>IF(N174="sníž. přenesená",J174,0)</f>
        <v>0</v>
      </c>
      <c r="BI174" s="185">
        <f>IF(N174="nulová",J174,0)</f>
        <v>0</v>
      </c>
      <c r="BJ174" s="18" t="s">
        <v>159</v>
      </c>
      <c r="BK174" s="185">
        <f>ROUND(I174*H174,2)</f>
        <v>0</v>
      </c>
      <c r="BL174" s="18" t="s">
        <v>237</v>
      </c>
      <c r="BM174" s="184" t="s">
        <v>1018</v>
      </c>
    </row>
    <row r="175" s="2" customFormat="1" ht="14.4" customHeight="1">
      <c r="A175" s="37"/>
      <c r="B175" s="171"/>
      <c r="C175" s="172" t="s">
        <v>365</v>
      </c>
      <c r="D175" s="172" t="s">
        <v>154</v>
      </c>
      <c r="E175" s="173" t="s">
        <v>1019</v>
      </c>
      <c r="F175" s="174" t="s">
        <v>1020</v>
      </c>
      <c r="G175" s="175" t="s">
        <v>280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48</v>
      </c>
      <c r="O175" s="76"/>
      <c r="P175" s="182">
        <f>O175*H175</f>
        <v>0</v>
      </c>
      <c r="Q175" s="182">
        <v>0.00109</v>
      </c>
      <c r="R175" s="182">
        <f>Q175*H175</f>
        <v>0.0021800000000000001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237</v>
      </c>
      <c r="AT175" s="184" t="s">
        <v>154</v>
      </c>
      <c r="AU175" s="184" t="s">
        <v>159</v>
      </c>
      <c r="AY175" s="18" t="s">
        <v>151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159</v>
      </c>
      <c r="BK175" s="185">
        <f>ROUND(I175*H175,2)</f>
        <v>0</v>
      </c>
      <c r="BL175" s="18" t="s">
        <v>237</v>
      </c>
      <c r="BM175" s="184" t="s">
        <v>1021</v>
      </c>
    </row>
    <row r="176" s="2" customFormat="1" ht="14.4" customHeight="1">
      <c r="A176" s="37"/>
      <c r="B176" s="171"/>
      <c r="C176" s="172" t="s">
        <v>369</v>
      </c>
      <c r="D176" s="172" t="s">
        <v>154</v>
      </c>
      <c r="E176" s="173" t="s">
        <v>1022</v>
      </c>
      <c r="F176" s="174" t="s">
        <v>1023</v>
      </c>
      <c r="G176" s="175" t="s">
        <v>345</v>
      </c>
      <c r="H176" s="176">
        <v>8</v>
      </c>
      <c r="I176" s="177"/>
      <c r="J176" s="178">
        <f>ROUND(I176*H176,2)</f>
        <v>0</v>
      </c>
      <c r="K176" s="179"/>
      <c r="L176" s="38"/>
      <c r="M176" s="180" t="s">
        <v>1</v>
      </c>
      <c r="N176" s="181" t="s">
        <v>48</v>
      </c>
      <c r="O176" s="76"/>
      <c r="P176" s="182">
        <f>O176*H176</f>
        <v>0</v>
      </c>
      <c r="Q176" s="182">
        <v>9.0000000000000006E-05</v>
      </c>
      <c r="R176" s="182">
        <f>Q176*H176</f>
        <v>0.00072000000000000005</v>
      </c>
      <c r="S176" s="182">
        <v>0</v>
      </c>
      <c r="T176" s="18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4" t="s">
        <v>237</v>
      </c>
      <c r="AT176" s="184" t="s">
        <v>154</v>
      </c>
      <c r="AU176" s="184" t="s">
        <v>159</v>
      </c>
      <c r="AY176" s="18" t="s">
        <v>151</v>
      </c>
      <c r="BE176" s="185">
        <f>IF(N176="základní",J176,0)</f>
        <v>0</v>
      </c>
      <c r="BF176" s="185">
        <f>IF(N176="snížená",J176,0)</f>
        <v>0</v>
      </c>
      <c r="BG176" s="185">
        <f>IF(N176="zákl. přenesená",J176,0)</f>
        <v>0</v>
      </c>
      <c r="BH176" s="185">
        <f>IF(N176="sníž. přenesená",J176,0)</f>
        <v>0</v>
      </c>
      <c r="BI176" s="185">
        <f>IF(N176="nulová",J176,0)</f>
        <v>0</v>
      </c>
      <c r="BJ176" s="18" t="s">
        <v>159</v>
      </c>
      <c r="BK176" s="185">
        <f>ROUND(I176*H176,2)</f>
        <v>0</v>
      </c>
      <c r="BL176" s="18" t="s">
        <v>237</v>
      </c>
      <c r="BM176" s="184" t="s">
        <v>1024</v>
      </c>
    </row>
    <row r="177" s="2" customFormat="1" ht="14.4" customHeight="1">
      <c r="A177" s="37"/>
      <c r="B177" s="171"/>
      <c r="C177" s="172" t="s">
        <v>373</v>
      </c>
      <c r="D177" s="172" t="s">
        <v>154</v>
      </c>
      <c r="E177" s="173" t="s">
        <v>1025</v>
      </c>
      <c r="F177" s="174" t="s">
        <v>1026</v>
      </c>
      <c r="G177" s="175" t="s">
        <v>345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48</v>
      </c>
      <c r="O177" s="76"/>
      <c r="P177" s="182">
        <f>O177*H177</f>
        <v>0</v>
      </c>
      <c r="Q177" s="182">
        <v>0.0018</v>
      </c>
      <c r="R177" s="182">
        <f>Q177*H177</f>
        <v>0.0035999999999999999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237</v>
      </c>
      <c r="AT177" s="184" t="s">
        <v>154</v>
      </c>
      <c r="AU177" s="184" t="s">
        <v>159</v>
      </c>
      <c r="AY177" s="18" t="s">
        <v>151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159</v>
      </c>
      <c r="BK177" s="185">
        <f>ROUND(I177*H177,2)</f>
        <v>0</v>
      </c>
      <c r="BL177" s="18" t="s">
        <v>237</v>
      </c>
      <c r="BM177" s="184" t="s">
        <v>1027</v>
      </c>
    </row>
    <row r="178" s="2" customFormat="1" ht="14.4" customHeight="1">
      <c r="A178" s="37"/>
      <c r="B178" s="171"/>
      <c r="C178" s="172" t="s">
        <v>378</v>
      </c>
      <c r="D178" s="172" t="s">
        <v>154</v>
      </c>
      <c r="E178" s="173" t="s">
        <v>1028</v>
      </c>
      <c r="F178" s="174" t="s">
        <v>1029</v>
      </c>
      <c r="G178" s="175" t="s">
        <v>345</v>
      </c>
      <c r="H178" s="176">
        <v>2</v>
      </c>
      <c r="I178" s="177"/>
      <c r="J178" s="178">
        <f>ROUND(I178*H178,2)</f>
        <v>0</v>
      </c>
      <c r="K178" s="179"/>
      <c r="L178" s="38"/>
      <c r="M178" s="180" t="s">
        <v>1</v>
      </c>
      <c r="N178" s="181" t="s">
        <v>48</v>
      </c>
      <c r="O178" s="76"/>
      <c r="P178" s="182">
        <f>O178*H178</f>
        <v>0</v>
      </c>
      <c r="Q178" s="182">
        <v>0.0018400000000000001</v>
      </c>
      <c r="R178" s="182">
        <f>Q178*H178</f>
        <v>0.0036800000000000001</v>
      </c>
      <c r="S178" s="182">
        <v>0</v>
      </c>
      <c r="T178" s="183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4" t="s">
        <v>237</v>
      </c>
      <c r="AT178" s="184" t="s">
        <v>154</v>
      </c>
      <c r="AU178" s="184" t="s">
        <v>159</v>
      </c>
      <c r="AY178" s="18" t="s">
        <v>151</v>
      </c>
      <c r="BE178" s="185">
        <f>IF(N178="základní",J178,0)</f>
        <v>0</v>
      </c>
      <c r="BF178" s="185">
        <f>IF(N178="snížená",J178,0)</f>
        <v>0</v>
      </c>
      <c r="BG178" s="185">
        <f>IF(N178="zákl. přenesená",J178,0)</f>
        <v>0</v>
      </c>
      <c r="BH178" s="185">
        <f>IF(N178="sníž. přenesená",J178,0)</f>
        <v>0</v>
      </c>
      <c r="BI178" s="185">
        <f>IF(N178="nulová",J178,0)</f>
        <v>0</v>
      </c>
      <c r="BJ178" s="18" t="s">
        <v>159</v>
      </c>
      <c r="BK178" s="185">
        <f>ROUND(I178*H178,2)</f>
        <v>0</v>
      </c>
      <c r="BL178" s="18" t="s">
        <v>237</v>
      </c>
      <c r="BM178" s="184" t="s">
        <v>1030</v>
      </c>
    </row>
    <row r="179" s="2" customFormat="1" ht="14.4" customHeight="1">
      <c r="A179" s="37"/>
      <c r="B179" s="171"/>
      <c r="C179" s="172" t="s">
        <v>384</v>
      </c>
      <c r="D179" s="172" t="s">
        <v>154</v>
      </c>
      <c r="E179" s="173" t="s">
        <v>1031</v>
      </c>
      <c r="F179" s="174" t="s">
        <v>1032</v>
      </c>
      <c r="G179" s="175" t="s">
        <v>280</v>
      </c>
      <c r="H179" s="176">
        <v>2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48</v>
      </c>
      <c r="O179" s="76"/>
      <c r="P179" s="182">
        <f>O179*H179</f>
        <v>0</v>
      </c>
      <c r="Q179" s="182">
        <v>0.00024000000000000001</v>
      </c>
      <c r="R179" s="182">
        <f>Q179*H179</f>
        <v>0.00048000000000000001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237</v>
      </c>
      <c r="AT179" s="184" t="s">
        <v>154</v>
      </c>
      <c r="AU179" s="184" t="s">
        <v>159</v>
      </c>
      <c r="AY179" s="18" t="s">
        <v>151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159</v>
      </c>
      <c r="BK179" s="185">
        <f>ROUND(I179*H179,2)</f>
        <v>0</v>
      </c>
      <c r="BL179" s="18" t="s">
        <v>237</v>
      </c>
      <c r="BM179" s="184" t="s">
        <v>1033</v>
      </c>
    </row>
    <row r="180" s="2" customFormat="1" ht="24.15" customHeight="1">
      <c r="A180" s="37"/>
      <c r="B180" s="171"/>
      <c r="C180" s="172" t="s">
        <v>392</v>
      </c>
      <c r="D180" s="172" t="s">
        <v>154</v>
      </c>
      <c r="E180" s="173" t="s">
        <v>1034</v>
      </c>
      <c r="F180" s="174" t="s">
        <v>1035</v>
      </c>
      <c r="G180" s="175" t="s">
        <v>280</v>
      </c>
      <c r="H180" s="176">
        <v>2</v>
      </c>
      <c r="I180" s="177"/>
      <c r="J180" s="178">
        <f>ROUND(I180*H180,2)</f>
        <v>0</v>
      </c>
      <c r="K180" s="179"/>
      <c r="L180" s="38"/>
      <c r="M180" s="180" t="s">
        <v>1</v>
      </c>
      <c r="N180" s="181" t="s">
        <v>48</v>
      </c>
      <c r="O180" s="76"/>
      <c r="P180" s="182">
        <f>O180*H180</f>
        <v>0</v>
      </c>
      <c r="Q180" s="182">
        <v>0.0010100000000000001</v>
      </c>
      <c r="R180" s="182">
        <f>Q180*H180</f>
        <v>0.0020200000000000001</v>
      </c>
      <c r="S180" s="182">
        <v>0</v>
      </c>
      <c r="T180" s="18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4" t="s">
        <v>237</v>
      </c>
      <c r="AT180" s="184" t="s">
        <v>154</v>
      </c>
      <c r="AU180" s="184" t="s">
        <v>159</v>
      </c>
      <c r="AY180" s="18" t="s">
        <v>151</v>
      </c>
      <c r="BE180" s="185">
        <f>IF(N180="základní",J180,0)</f>
        <v>0</v>
      </c>
      <c r="BF180" s="185">
        <f>IF(N180="snížená",J180,0)</f>
        <v>0</v>
      </c>
      <c r="BG180" s="185">
        <f>IF(N180="zákl. přenesená",J180,0)</f>
        <v>0</v>
      </c>
      <c r="BH180" s="185">
        <f>IF(N180="sníž. přenesená",J180,0)</f>
        <v>0</v>
      </c>
      <c r="BI180" s="185">
        <f>IF(N180="nulová",J180,0)</f>
        <v>0</v>
      </c>
      <c r="BJ180" s="18" t="s">
        <v>159</v>
      </c>
      <c r="BK180" s="185">
        <f>ROUND(I180*H180,2)</f>
        <v>0</v>
      </c>
      <c r="BL180" s="18" t="s">
        <v>237</v>
      </c>
      <c r="BM180" s="184" t="s">
        <v>1036</v>
      </c>
    </row>
    <row r="181" s="2" customFormat="1" ht="24.15" customHeight="1">
      <c r="A181" s="37"/>
      <c r="B181" s="171"/>
      <c r="C181" s="172" t="s">
        <v>398</v>
      </c>
      <c r="D181" s="172" t="s">
        <v>154</v>
      </c>
      <c r="E181" s="173" t="s">
        <v>1037</v>
      </c>
      <c r="F181" s="174" t="s">
        <v>1038</v>
      </c>
      <c r="G181" s="175" t="s">
        <v>157</v>
      </c>
      <c r="H181" s="176">
        <v>0.22400000000000001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48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237</v>
      </c>
      <c r="AT181" s="184" t="s">
        <v>154</v>
      </c>
      <c r="AU181" s="184" t="s">
        <v>159</v>
      </c>
      <c r="AY181" s="18" t="s">
        <v>151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159</v>
      </c>
      <c r="BK181" s="185">
        <f>ROUND(I181*H181,2)</f>
        <v>0</v>
      </c>
      <c r="BL181" s="18" t="s">
        <v>237</v>
      </c>
      <c r="BM181" s="184" t="s">
        <v>1039</v>
      </c>
    </row>
    <row r="182" s="2" customFormat="1" ht="24.15" customHeight="1">
      <c r="A182" s="37"/>
      <c r="B182" s="171"/>
      <c r="C182" s="172" t="s">
        <v>404</v>
      </c>
      <c r="D182" s="172" t="s">
        <v>154</v>
      </c>
      <c r="E182" s="173" t="s">
        <v>1040</v>
      </c>
      <c r="F182" s="174" t="s">
        <v>1041</v>
      </c>
      <c r="G182" s="175" t="s">
        <v>157</v>
      </c>
      <c r="H182" s="176">
        <v>0.22400000000000001</v>
      </c>
      <c r="I182" s="177"/>
      <c r="J182" s="178">
        <f>ROUND(I182*H182,2)</f>
        <v>0</v>
      </c>
      <c r="K182" s="179"/>
      <c r="L182" s="38"/>
      <c r="M182" s="180" t="s">
        <v>1</v>
      </c>
      <c r="N182" s="181" t="s">
        <v>48</v>
      </c>
      <c r="O182" s="76"/>
      <c r="P182" s="182">
        <f>O182*H182</f>
        <v>0</v>
      </c>
      <c r="Q182" s="182">
        <v>0</v>
      </c>
      <c r="R182" s="182">
        <f>Q182*H182</f>
        <v>0</v>
      </c>
      <c r="S182" s="182">
        <v>0</v>
      </c>
      <c r="T182" s="18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4" t="s">
        <v>237</v>
      </c>
      <c r="AT182" s="184" t="s">
        <v>154</v>
      </c>
      <c r="AU182" s="184" t="s">
        <v>159</v>
      </c>
      <c r="AY182" s="18" t="s">
        <v>151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8" t="s">
        <v>159</v>
      </c>
      <c r="BK182" s="185">
        <f>ROUND(I182*H182,2)</f>
        <v>0</v>
      </c>
      <c r="BL182" s="18" t="s">
        <v>237</v>
      </c>
      <c r="BM182" s="184" t="s">
        <v>1042</v>
      </c>
    </row>
    <row r="183" s="12" customFormat="1" ht="22.8" customHeight="1">
      <c r="A183" s="12"/>
      <c r="B183" s="158"/>
      <c r="C183" s="12"/>
      <c r="D183" s="159" t="s">
        <v>81</v>
      </c>
      <c r="E183" s="169" t="s">
        <v>1043</v>
      </c>
      <c r="F183" s="169" t="s">
        <v>1044</v>
      </c>
      <c r="G183" s="12"/>
      <c r="H183" s="12"/>
      <c r="I183" s="161"/>
      <c r="J183" s="170">
        <f>BK183</f>
        <v>0</v>
      </c>
      <c r="K183" s="12"/>
      <c r="L183" s="158"/>
      <c r="M183" s="163"/>
      <c r="N183" s="164"/>
      <c r="O183" s="164"/>
      <c r="P183" s="165">
        <f>SUM(P184:P187)</f>
        <v>0</v>
      </c>
      <c r="Q183" s="164"/>
      <c r="R183" s="165">
        <f>SUM(R184:R187)</f>
        <v>0.025850000000000001</v>
      </c>
      <c r="S183" s="164"/>
      <c r="T183" s="166">
        <f>SUM(T184:T187)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59" t="s">
        <v>159</v>
      </c>
      <c r="AT183" s="167" t="s">
        <v>81</v>
      </c>
      <c r="AU183" s="167" t="s">
        <v>21</v>
      </c>
      <c r="AY183" s="159" t="s">
        <v>151</v>
      </c>
      <c r="BK183" s="168">
        <f>SUM(BK184:BK187)</f>
        <v>0</v>
      </c>
    </row>
    <row r="184" s="2" customFormat="1" ht="24.15" customHeight="1">
      <c r="A184" s="37"/>
      <c r="B184" s="171"/>
      <c r="C184" s="172" t="s">
        <v>411</v>
      </c>
      <c r="D184" s="172" t="s">
        <v>154</v>
      </c>
      <c r="E184" s="173" t="s">
        <v>1045</v>
      </c>
      <c r="F184" s="174" t="s">
        <v>1046</v>
      </c>
      <c r="G184" s="175" t="s">
        <v>345</v>
      </c>
      <c r="H184" s="176">
        <v>1</v>
      </c>
      <c r="I184" s="177"/>
      <c r="J184" s="178">
        <f>ROUND(I184*H184,2)</f>
        <v>0</v>
      </c>
      <c r="K184" s="179"/>
      <c r="L184" s="38"/>
      <c r="M184" s="180" t="s">
        <v>1</v>
      </c>
      <c r="N184" s="181" t="s">
        <v>48</v>
      </c>
      <c r="O184" s="76"/>
      <c r="P184" s="182">
        <f>O184*H184</f>
        <v>0</v>
      </c>
      <c r="Q184" s="182">
        <v>0.0091999999999999998</v>
      </c>
      <c r="R184" s="182">
        <f>Q184*H184</f>
        <v>0.0091999999999999998</v>
      </c>
      <c r="S184" s="182">
        <v>0</v>
      </c>
      <c r="T184" s="18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4" t="s">
        <v>237</v>
      </c>
      <c r="AT184" s="184" t="s">
        <v>154</v>
      </c>
      <c r="AU184" s="184" t="s">
        <v>159</v>
      </c>
      <c r="AY184" s="18" t="s">
        <v>151</v>
      </c>
      <c r="BE184" s="185">
        <f>IF(N184="základní",J184,0)</f>
        <v>0</v>
      </c>
      <c r="BF184" s="185">
        <f>IF(N184="snížená",J184,0)</f>
        <v>0</v>
      </c>
      <c r="BG184" s="185">
        <f>IF(N184="zákl. přenesená",J184,0)</f>
        <v>0</v>
      </c>
      <c r="BH184" s="185">
        <f>IF(N184="sníž. přenesená",J184,0)</f>
        <v>0</v>
      </c>
      <c r="BI184" s="185">
        <f>IF(N184="nulová",J184,0)</f>
        <v>0</v>
      </c>
      <c r="BJ184" s="18" t="s">
        <v>159</v>
      </c>
      <c r="BK184" s="185">
        <f>ROUND(I184*H184,2)</f>
        <v>0</v>
      </c>
      <c r="BL184" s="18" t="s">
        <v>237</v>
      </c>
      <c r="BM184" s="184" t="s">
        <v>1047</v>
      </c>
    </row>
    <row r="185" s="2" customFormat="1" ht="24.15" customHeight="1">
      <c r="A185" s="37"/>
      <c r="B185" s="171"/>
      <c r="C185" s="172" t="s">
        <v>415</v>
      </c>
      <c r="D185" s="172" t="s">
        <v>154</v>
      </c>
      <c r="E185" s="173" t="s">
        <v>1048</v>
      </c>
      <c r="F185" s="174" t="s">
        <v>1049</v>
      </c>
      <c r="G185" s="175" t="s">
        <v>345</v>
      </c>
      <c r="H185" s="176">
        <v>1</v>
      </c>
      <c r="I185" s="177"/>
      <c r="J185" s="178">
        <f>ROUND(I185*H185,2)</f>
        <v>0</v>
      </c>
      <c r="K185" s="179"/>
      <c r="L185" s="38"/>
      <c r="M185" s="180" t="s">
        <v>1</v>
      </c>
      <c r="N185" s="181" t="s">
        <v>48</v>
      </c>
      <c r="O185" s="76"/>
      <c r="P185" s="182">
        <f>O185*H185</f>
        <v>0</v>
      </c>
      <c r="Q185" s="182">
        <v>0.016650000000000002</v>
      </c>
      <c r="R185" s="182">
        <f>Q185*H185</f>
        <v>0.016650000000000002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237</v>
      </c>
      <c r="AT185" s="184" t="s">
        <v>154</v>
      </c>
      <c r="AU185" s="184" t="s">
        <v>159</v>
      </c>
      <c r="AY185" s="18" t="s">
        <v>151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8" t="s">
        <v>159</v>
      </c>
      <c r="BK185" s="185">
        <f>ROUND(I185*H185,2)</f>
        <v>0</v>
      </c>
      <c r="BL185" s="18" t="s">
        <v>237</v>
      </c>
      <c r="BM185" s="184" t="s">
        <v>1050</v>
      </c>
    </row>
    <row r="186" s="2" customFormat="1" ht="24.15" customHeight="1">
      <c r="A186" s="37"/>
      <c r="B186" s="171"/>
      <c r="C186" s="172" t="s">
        <v>421</v>
      </c>
      <c r="D186" s="172" t="s">
        <v>154</v>
      </c>
      <c r="E186" s="173" t="s">
        <v>1051</v>
      </c>
      <c r="F186" s="174" t="s">
        <v>1052</v>
      </c>
      <c r="G186" s="175" t="s">
        <v>157</v>
      </c>
      <c r="H186" s="176">
        <v>0.025999999999999999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48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237</v>
      </c>
      <c r="AT186" s="184" t="s">
        <v>154</v>
      </c>
      <c r="AU186" s="184" t="s">
        <v>159</v>
      </c>
      <c r="AY186" s="18" t="s">
        <v>151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159</v>
      </c>
      <c r="BK186" s="185">
        <f>ROUND(I186*H186,2)</f>
        <v>0</v>
      </c>
      <c r="BL186" s="18" t="s">
        <v>237</v>
      </c>
      <c r="BM186" s="184" t="s">
        <v>1053</v>
      </c>
    </row>
    <row r="187" s="2" customFormat="1" ht="24.15" customHeight="1">
      <c r="A187" s="37"/>
      <c r="B187" s="171"/>
      <c r="C187" s="172" t="s">
        <v>427</v>
      </c>
      <c r="D187" s="172" t="s">
        <v>154</v>
      </c>
      <c r="E187" s="173" t="s">
        <v>1054</v>
      </c>
      <c r="F187" s="174" t="s">
        <v>1055</v>
      </c>
      <c r="G187" s="175" t="s">
        <v>157</v>
      </c>
      <c r="H187" s="176">
        <v>0.025999999999999999</v>
      </c>
      <c r="I187" s="177"/>
      <c r="J187" s="178">
        <f>ROUND(I187*H187,2)</f>
        <v>0</v>
      </c>
      <c r="K187" s="179"/>
      <c r="L187" s="38"/>
      <c r="M187" s="221" t="s">
        <v>1</v>
      </c>
      <c r="N187" s="222" t="s">
        <v>48</v>
      </c>
      <c r="O187" s="223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4" t="s">
        <v>237</v>
      </c>
      <c r="AT187" s="184" t="s">
        <v>154</v>
      </c>
      <c r="AU187" s="184" t="s">
        <v>159</v>
      </c>
      <c r="AY187" s="18" t="s">
        <v>151</v>
      </c>
      <c r="BE187" s="185">
        <f>IF(N187="základní",J187,0)</f>
        <v>0</v>
      </c>
      <c r="BF187" s="185">
        <f>IF(N187="snížená",J187,0)</f>
        <v>0</v>
      </c>
      <c r="BG187" s="185">
        <f>IF(N187="zákl. přenesená",J187,0)</f>
        <v>0</v>
      </c>
      <c r="BH187" s="185">
        <f>IF(N187="sníž. přenesená",J187,0)</f>
        <v>0</v>
      </c>
      <c r="BI187" s="185">
        <f>IF(N187="nulová",J187,0)</f>
        <v>0</v>
      </c>
      <c r="BJ187" s="18" t="s">
        <v>159</v>
      </c>
      <c r="BK187" s="185">
        <f>ROUND(I187*H187,2)</f>
        <v>0</v>
      </c>
      <c r="BL187" s="18" t="s">
        <v>237</v>
      </c>
      <c r="BM187" s="184" t="s">
        <v>1056</v>
      </c>
    </row>
    <row r="188" s="2" customFormat="1" ht="6.96" customHeight="1">
      <c r="A188" s="37"/>
      <c r="B188" s="59"/>
      <c r="C188" s="60"/>
      <c r="D188" s="60"/>
      <c r="E188" s="60"/>
      <c r="F188" s="60"/>
      <c r="G188" s="60"/>
      <c r="H188" s="60"/>
      <c r="I188" s="60"/>
      <c r="J188" s="60"/>
      <c r="K188" s="60"/>
      <c r="L188" s="38"/>
      <c r="M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23:K187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21</v>
      </c>
    </row>
    <row r="4" hidden="1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Rekonstrukce bytů Velké náměstí 366, Králíky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1057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19</v>
      </c>
      <c r="E11" s="37"/>
      <c r="F11" s="26" t="s">
        <v>1</v>
      </c>
      <c r="G11" s="37"/>
      <c r="H11" s="37"/>
      <c r="I11" s="31" t="s">
        <v>20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22</v>
      </c>
      <c r="E12" s="37"/>
      <c r="F12" s="26" t="s">
        <v>23</v>
      </c>
      <c r="G12" s="37"/>
      <c r="H12" s="37"/>
      <c r="I12" s="31" t="s">
        <v>24</v>
      </c>
      <c r="J12" s="68" t="str">
        <f>'Rekapitulace stavby'!AN8</f>
        <v>7. 10. 2021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28</v>
      </c>
      <c r="E14" s="37"/>
      <c r="F14" s="37"/>
      <c r="G14" s="37"/>
      <c r="H14" s="37"/>
      <c r="I14" s="31" t="s">
        <v>29</v>
      </c>
      <c r="J14" s="26" t="s">
        <v>30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">
        <v>31</v>
      </c>
      <c r="F15" s="37"/>
      <c r="G15" s="37"/>
      <c r="H15" s="37"/>
      <c r="I15" s="31" t="s">
        <v>32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33</v>
      </c>
      <c r="E17" s="37"/>
      <c r="F17" s="37"/>
      <c r="G17" s="37"/>
      <c r="H17" s="37"/>
      <c r="I17" s="31" t="s">
        <v>29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32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35</v>
      </c>
      <c r="E20" s="37"/>
      <c r="F20" s="37"/>
      <c r="G20" s="37"/>
      <c r="H20" s="37"/>
      <c r="I20" s="31" t="s">
        <v>29</v>
      </c>
      <c r="J20" s="26" t="s">
        <v>36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">
        <v>37</v>
      </c>
      <c r="F21" s="37"/>
      <c r="G21" s="37"/>
      <c r="H21" s="37"/>
      <c r="I21" s="31" t="s">
        <v>32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39</v>
      </c>
      <c r="E23" s="37"/>
      <c r="F23" s="37"/>
      <c r="G23" s="37"/>
      <c r="H23" s="37"/>
      <c r="I23" s="31" t="s">
        <v>29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32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41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42</v>
      </c>
      <c r="E30" s="37"/>
      <c r="F30" s="37"/>
      <c r="G30" s="37"/>
      <c r="H30" s="37"/>
      <c r="I30" s="37"/>
      <c r="J30" s="95">
        <f>ROUND(J119,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44</v>
      </c>
      <c r="G32" s="37"/>
      <c r="H32" s="37"/>
      <c r="I32" s="42" t="s">
        <v>43</v>
      </c>
      <c r="J32" s="42" t="s">
        <v>45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46</v>
      </c>
      <c r="E33" s="31" t="s">
        <v>47</v>
      </c>
      <c r="F33" s="126">
        <f>ROUND((SUM(BE119:BE135)),  2)</f>
        <v>0</v>
      </c>
      <c r="G33" s="37"/>
      <c r="H33" s="37"/>
      <c r="I33" s="127">
        <v>0.20999999999999999</v>
      </c>
      <c r="J33" s="126">
        <f>ROUND(((SUM(BE119:BE135))*I33),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48</v>
      </c>
      <c r="F34" s="126">
        <f>ROUND((SUM(BF119:BF135)),  2)</f>
        <v>0</v>
      </c>
      <c r="G34" s="37"/>
      <c r="H34" s="37"/>
      <c r="I34" s="127">
        <v>0.14999999999999999</v>
      </c>
      <c r="J34" s="126">
        <f>ROUND(((SUM(BF119:BF135))*I34),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49</v>
      </c>
      <c r="F35" s="126">
        <f>ROUND((SUM(BG119:BG135)),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50</v>
      </c>
      <c r="F36" s="126">
        <f>ROUND((SUM(BH119:BH135)),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51</v>
      </c>
      <c r="F37" s="126">
        <f>ROUND((SUM(BI119:BI135)),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52</v>
      </c>
      <c r="E39" s="80"/>
      <c r="F39" s="80"/>
      <c r="G39" s="130" t="s">
        <v>53</v>
      </c>
      <c r="H39" s="131" t="s">
        <v>54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55</v>
      </c>
      <c r="E50" s="56"/>
      <c r="F50" s="56"/>
      <c r="G50" s="55" t="s">
        <v>56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57</v>
      </c>
      <c r="E61" s="40"/>
      <c r="F61" s="134" t="s">
        <v>58</v>
      </c>
      <c r="G61" s="57" t="s">
        <v>57</v>
      </c>
      <c r="H61" s="40"/>
      <c r="I61" s="40"/>
      <c r="J61" s="135" t="s">
        <v>58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59</v>
      </c>
      <c r="E65" s="58"/>
      <c r="F65" s="58"/>
      <c r="G65" s="55" t="s">
        <v>60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57</v>
      </c>
      <c r="E76" s="40"/>
      <c r="F76" s="134" t="s">
        <v>58</v>
      </c>
      <c r="G76" s="57" t="s">
        <v>57</v>
      </c>
      <c r="H76" s="40"/>
      <c r="I76" s="40"/>
      <c r="J76" s="135" t="s">
        <v>58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Rekonstrukce bytů Velké náměstí 366, Králíky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072019-D - VZDUCHOTECHNIKA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22</v>
      </c>
      <c r="D89" s="37"/>
      <c r="E89" s="37"/>
      <c r="F89" s="26" t="str">
        <f>F12</f>
        <v>Králíky</v>
      </c>
      <c r="G89" s="37"/>
      <c r="H89" s="37"/>
      <c r="I89" s="31" t="s">
        <v>24</v>
      </c>
      <c r="J89" s="68" t="str">
        <f>IF(J12="","",J12)</f>
        <v>7. 10. 2021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28</v>
      </c>
      <c r="D91" s="37"/>
      <c r="E91" s="37"/>
      <c r="F91" s="26" t="str">
        <f>E15</f>
        <v>Město Králíky</v>
      </c>
      <c r="G91" s="37"/>
      <c r="H91" s="37"/>
      <c r="I91" s="31" t="s">
        <v>35</v>
      </c>
      <c r="J91" s="35" t="str">
        <f>E21</f>
        <v>Ing. Pavel Švestka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33</v>
      </c>
      <c r="D92" s="37"/>
      <c r="E92" s="37"/>
      <c r="F92" s="26" t="str">
        <f>IF(E18="","",E18)</f>
        <v>Vyplň údaj</v>
      </c>
      <c r="G92" s="37"/>
      <c r="H92" s="37"/>
      <c r="I92" s="31" t="s">
        <v>39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J119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hidden="1" s="9" customFormat="1" ht="24.96" customHeight="1">
      <c r="A97" s="9"/>
      <c r="B97" s="139"/>
      <c r="C97" s="9"/>
      <c r="D97" s="140" t="s">
        <v>121</v>
      </c>
      <c r="E97" s="141"/>
      <c r="F97" s="141"/>
      <c r="G97" s="141"/>
      <c r="H97" s="141"/>
      <c r="I97" s="141"/>
      <c r="J97" s="142">
        <f>J120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3"/>
      <c r="C98" s="10"/>
      <c r="D98" s="144" t="s">
        <v>123</v>
      </c>
      <c r="E98" s="145"/>
      <c r="F98" s="145"/>
      <c r="G98" s="145"/>
      <c r="H98" s="145"/>
      <c r="I98" s="145"/>
      <c r="J98" s="146">
        <f>J121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3"/>
      <c r="C99" s="10"/>
      <c r="D99" s="144" t="s">
        <v>1058</v>
      </c>
      <c r="E99" s="145"/>
      <c r="F99" s="145"/>
      <c r="G99" s="145"/>
      <c r="H99" s="145"/>
      <c r="I99" s="145"/>
      <c r="J99" s="146">
        <f>J126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hidden="1"/>
    <row r="103" hidden="1"/>
    <row r="104" hidden="1"/>
    <row r="105" s="2" customFormat="1" ht="6.96" customHeight="1">
      <c r="A105" s="37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136</v>
      </c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120" t="str">
        <f>E7</f>
        <v>Rekonstrukce bytů Velké náměstí 366, Králíky</v>
      </c>
      <c r="F109" s="31"/>
      <c r="G109" s="31"/>
      <c r="H109" s="31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107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66" t="str">
        <f>E9</f>
        <v>072019-D - VZDUCHOTECHNIKA</v>
      </c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22</v>
      </c>
      <c r="D113" s="37"/>
      <c r="E113" s="37"/>
      <c r="F113" s="26" t="str">
        <f>F12</f>
        <v>Králíky</v>
      </c>
      <c r="G113" s="37"/>
      <c r="H113" s="37"/>
      <c r="I113" s="31" t="s">
        <v>24</v>
      </c>
      <c r="J113" s="68" t="str">
        <f>IF(J12="","",J12)</f>
        <v>7. 10. 2021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28</v>
      </c>
      <c r="D115" s="37"/>
      <c r="E115" s="37"/>
      <c r="F115" s="26" t="str">
        <f>E15</f>
        <v>Město Králíky</v>
      </c>
      <c r="G115" s="37"/>
      <c r="H115" s="37"/>
      <c r="I115" s="31" t="s">
        <v>35</v>
      </c>
      <c r="J115" s="35" t="str">
        <f>E21</f>
        <v>Ing. Pavel Švestka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33</v>
      </c>
      <c r="D116" s="37"/>
      <c r="E116" s="37"/>
      <c r="F116" s="26" t="str">
        <f>IF(E18="","",E18)</f>
        <v>Vyplň údaj</v>
      </c>
      <c r="G116" s="37"/>
      <c r="H116" s="37"/>
      <c r="I116" s="31" t="s">
        <v>39</v>
      </c>
      <c r="J116" s="35" t="str">
        <f>E24</f>
        <v xml:space="preserve"> 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47"/>
      <c r="B118" s="148"/>
      <c r="C118" s="149" t="s">
        <v>137</v>
      </c>
      <c r="D118" s="150" t="s">
        <v>67</v>
      </c>
      <c r="E118" s="150" t="s">
        <v>63</v>
      </c>
      <c r="F118" s="150" t="s">
        <v>64</v>
      </c>
      <c r="G118" s="150" t="s">
        <v>138</v>
      </c>
      <c r="H118" s="150" t="s">
        <v>139</v>
      </c>
      <c r="I118" s="150" t="s">
        <v>140</v>
      </c>
      <c r="J118" s="151" t="s">
        <v>111</v>
      </c>
      <c r="K118" s="152" t="s">
        <v>141</v>
      </c>
      <c r="L118" s="153"/>
      <c r="M118" s="85" t="s">
        <v>1</v>
      </c>
      <c r="N118" s="86" t="s">
        <v>46</v>
      </c>
      <c r="O118" s="86" t="s">
        <v>142</v>
      </c>
      <c r="P118" s="86" t="s">
        <v>143</v>
      </c>
      <c r="Q118" s="86" t="s">
        <v>144</v>
      </c>
      <c r="R118" s="86" t="s">
        <v>145</v>
      </c>
      <c r="S118" s="86" t="s">
        <v>146</v>
      </c>
      <c r="T118" s="87" t="s">
        <v>147</v>
      </c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="2" customFormat="1" ht="22.8" customHeight="1">
      <c r="A119" s="37"/>
      <c r="B119" s="38"/>
      <c r="C119" s="92" t="s">
        <v>148</v>
      </c>
      <c r="D119" s="37"/>
      <c r="E119" s="37"/>
      <c r="F119" s="37"/>
      <c r="G119" s="37"/>
      <c r="H119" s="37"/>
      <c r="I119" s="37"/>
      <c r="J119" s="154">
        <f>BK119</f>
        <v>0</v>
      </c>
      <c r="K119" s="37"/>
      <c r="L119" s="38"/>
      <c r="M119" s="88"/>
      <c r="N119" s="72"/>
      <c r="O119" s="89"/>
      <c r="P119" s="155">
        <f>P120</f>
        <v>0</v>
      </c>
      <c r="Q119" s="89"/>
      <c r="R119" s="155">
        <f>R120</f>
        <v>0.25492384000000001</v>
      </c>
      <c r="S119" s="89"/>
      <c r="T119" s="156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81</v>
      </c>
      <c r="AU119" s="18" t="s">
        <v>113</v>
      </c>
      <c r="BK119" s="157">
        <f>BK120</f>
        <v>0</v>
      </c>
    </row>
    <row r="120" s="12" customFormat="1" ht="25.92" customHeight="1">
      <c r="A120" s="12"/>
      <c r="B120" s="158"/>
      <c r="C120" s="12"/>
      <c r="D120" s="159" t="s">
        <v>81</v>
      </c>
      <c r="E120" s="160" t="s">
        <v>388</v>
      </c>
      <c r="F120" s="160" t="s">
        <v>389</v>
      </c>
      <c r="G120" s="12"/>
      <c r="H120" s="12"/>
      <c r="I120" s="161"/>
      <c r="J120" s="162">
        <f>BK120</f>
        <v>0</v>
      </c>
      <c r="K120" s="12"/>
      <c r="L120" s="158"/>
      <c r="M120" s="163"/>
      <c r="N120" s="164"/>
      <c r="O120" s="164"/>
      <c r="P120" s="165">
        <f>P121+P126</f>
        <v>0</v>
      </c>
      <c r="Q120" s="164"/>
      <c r="R120" s="165">
        <f>R121+R126</f>
        <v>0.25492384000000001</v>
      </c>
      <c r="S120" s="164"/>
      <c r="T120" s="166">
        <f>T121+T126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9" t="s">
        <v>159</v>
      </c>
      <c r="AT120" s="167" t="s">
        <v>81</v>
      </c>
      <c r="AU120" s="167" t="s">
        <v>82</v>
      </c>
      <c r="AY120" s="159" t="s">
        <v>151</v>
      </c>
      <c r="BK120" s="168">
        <f>BK121+BK126</f>
        <v>0</v>
      </c>
    </row>
    <row r="121" s="12" customFormat="1" ht="22.8" customHeight="1">
      <c r="A121" s="12"/>
      <c r="B121" s="158"/>
      <c r="C121" s="12"/>
      <c r="D121" s="159" t="s">
        <v>81</v>
      </c>
      <c r="E121" s="169" t="s">
        <v>419</v>
      </c>
      <c r="F121" s="169" t="s">
        <v>420</v>
      </c>
      <c r="G121" s="12"/>
      <c r="H121" s="12"/>
      <c r="I121" s="161"/>
      <c r="J121" s="170">
        <f>BK121</f>
        <v>0</v>
      </c>
      <c r="K121" s="12"/>
      <c r="L121" s="158"/>
      <c r="M121" s="163"/>
      <c r="N121" s="164"/>
      <c r="O121" s="164"/>
      <c r="P121" s="165">
        <f>SUM(P122:P125)</f>
        <v>0</v>
      </c>
      <c r="Q121" s="164"/>
      <c r="R121" s="165">
        <f>SUM(R122:R125)</f>
        <v>0.10128384</v>
      </c>
      <c r="S121" s="164"/>
      <c r="T121" s="166">
        <f>SUM(T122:T125)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159</v>
      </c>
      <c r="AT121" s="167" t="s">
        <v>81</v>
      </c>
      <c r="AU121" s="167" t="s">
        <v>21</v>
      </c>
      <c r="AY121" s="159" t="s">
        <v>151</v>
      </c>
      <c r="BK121" s="168">
        <f>SUM(BK122:BK125)</f>
        <v>0</v>
      </c>
    </row>
    <row r="122" s="2" customFormat="1" ht="24.15" customHeight="1">
      <c r="A122" s="37"/>
      <c r="B122" s="171"/>
      <c r="C122" s="172" t="s">
        <v>21</v>
      </c>
      <c r="D122" s="172" t="s">
        <v>154</v>
      </c>
      <c r="E122" s="173" t="s">
        <v>1059</v>
      </c>
      <c r="F122" s="174" t="s">
        <v>1060</v>
      </c>
      <c r="G122" s="175" t="s">
        <v>166</v>
      </c>
      <c r="H122" s="176">
        <v>30.143999999999998</v>
      </c>
      <c r="I122" s="177"/>
      <c r="J122" s="178">
        <f>ROUND(I122*H122,2)</f>
        <v>0</v>
      </c>
      <c r="K122" s="179"/>
      <c r="L122" s="38"/>
      <c r="M122" s="180" t="s">
        <v>1</v>
      </c>
      <c r="N122" s="181" t="s">
        <v>48</v>
      </c>
      <c r="O122" s="76"/>
      <c r="P122" s="182">
        <f>O122*H122</f>
        <v>0</v>
      </c>
      <c r="Q122" s="182">
        <v>0.00036000000000000002</v>
      </c>
      <c r="R122" s="182">
        <f>Q122*H122</f>
        <v>0.01085184</v>
      </c>
      <c r="S122" s="182">
        <v>0</v>
      </c>
      <c r="T122" s="18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237</v>
      </c>
      <c r="AT122" s="184" t="s">
        <v>154</v>
      </c>
      <c r="AU122" s="184" t="s">
        <v>159</v>
      </c>
      <c r="AY122" s="18" t="s">
        <v>151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8" t="s">
        <v>159</v>
      </c>
      <c r="BK122" s="185">
        <f>ROUND(I122*H122,2)</f>
        <v>0</v>
      </c>
      <c r="BL122" s="18" t="s">
        <v>237</v>
      </c>
      <c r="BM122" s="184" t="s">
        <v>1061</v>
      </c>
    </row>
    <row r="123" s="14" customFormat="1">
      <c r="A123" s="14"/>
      <c r="B123" s="194"/>
      <c r="C123" s="14"/>
      <c r="D123" s="187" t="s">
        <v>161</v>
      </c>
      <c r="E123" s="195" t="s">
        <v>1</v>
      </c>
      <c r="F123" s="196" t="s">
        <v>1062</v>
      </c>
      <c r="G123" s="14"/>
      <c r="H123" s="197">
        <v>30.143999999999998</v>
      </c>
      <c r="I123" s="198"/>
      <c r="J123" s="14"/>
      <c r="K123" s="14"/>
      <c r="L123" s="194"/>
      <c r="M123" s="199"/>
      <c r="N123" s="200"/>
      <c r="O123" s="200"/>
      <c r="P123" s="200"/>
      <c r="Q123" s="200"/>
      <c r="R123" s="200"/>
      <c r="S123" s="200"/>
      <c r="T123" s="20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5" t="s">
        <v>161</v>
      </c>
      <c r="AU123" s="195" t="s">
        <v>159</v>
      </c>
      <c r="AV123" s="14" t="s">
        <v>159</v>
      </c>
      <c r="AW123" s="14" t="s">
        <v>38</v>
      </c>
      <c r="AX123" s="14" t="s">
        <v>21</v>
      </c>
      <c r="AY123" s="195" t="s">
        <v>151</v>
      </c>
    </row>
    <row r="124" s="2" customFormat="1" ht="24.15" customHeight="1">
      <c r="A124" s="37"/>
      <c r="B124" s="171"/>
      <c r="C124" s="202" t="s">
        <v>159</v>
      </c>
      <c r="D124" s="202" t="s">
        <v>232</v>
      </c>
      <c r="E124" s="203" t="s">
        <v>1063</v>
      </c>
      <c r="F124" s="204" t="s">
        <v>1064</v>
      </c>
      <c r="G124" s="205" t="s">
        <v>166</v>
      </c>
      <c r="H124" s="206">
        <v>30.143999999999998</v>
      </c>
      <c r="I124" s="207"/>
      <c r="J124" s="208">
        <f>ROUND(I124*H124,2)</f>
        <v>0</v>
      </c>
      <c r="K124" s="209"/>
      <c r="L124" s="210"/>
      <c r="M124" s="211" t="s">
        <v>1</v>
      </c>
      <c r="N124" s="212" t="s">
        <v>48</v>
      </c>
      <c r="O124" s="76"/>
      <c r="P124" s="182">
        <f>O124*H124</f>
        <v>0</v>
      </c>
      <c r="Q124" s="182">
        <v>0.0030000000000000001</v>
      </c>
      <c r="R124" s="182">
        <f>Q124*H124</f>
        <v>0.090431999999999998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316</v>
      </c>
      <c r="AT124" s="184" t="s">
        <v>232</v>
      </c>
      <c r="AU124" s="184" t="s">
        <v>159</v>
      </c>
      <c r="AY124" s="18" t="s">
        <v>151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159</v>
      </c>
      <c r="BK124" s="185">
        <f>ROUND(I124*H124,2)</f>
        <v>0</v>
      </c>
      <c r="BL124" s="18" t="s">
        <v>237</v>
      </c>
      <c r="BM124" s="184" t="s">
        <v>1065</v>
      </c>
    </row>
    <row r="125" s="2" customFormat="1" ht="24.15" customHeight="1">
      <c r="A125" s="37"/>
      <c r="B125" s="171"/>
      <c r="C125" s="172" t="s">
        <v>152</v>
      </c>
      <c r="D125" s="172" t="s">
        <v>154</v>
      </c>
      <c r="E125" s="173" t="s">
        <v>445</v>
      </c>
      <c r="F125" s="174" t="s">
        <v>1066</v>
      </c>
      <c r="G125" s="175" t="s">
        <v>157</v>
      </c>
      <c r="H125" s="176">
        <v>0.10100000000000001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48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237</v>
      </c>
      <c r="AT125" s="184" t="s">
        <v>154</v>
      </c>
      <c r="AU125" s="184" t="s">
        <v>159</v>
      </c>
      <c r="AY125" s="18" t="s">
        <v>151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159</v>
      </c>
      <c r="BK125" s="185">
        <f>ROUND(I125*H125,2)</f>
        <v>0</v>
      </c>
      <c r="BL125" s="18" t="s">
        <v>237</v>
      </c>
      <c r="BM125" s="184" t="s">
        <v>1067</v>
      </c>
    </row>
    <row r="126" s="12" customFormat="1" ht="22.8" customHeight="1">
      <c r="A126" s="12"/>
      <c r="B126" s="158"/>
      <c r="C126" s="12"/>
      <c r="D126" s="159" t="s">
        <v>81</v>
      </c>
      <c r="E126" s="169" t="s">
        <v>1068</v>
      </c>
      <c r="F126" s="169" t="s">
        <v>1069</v>
      </c>
      <c r="G126" s="12"/>
      <c r="H126" s="12"/>
      <c r="I126" s="161"/>
      <c r="J126" s="170">
        <f>BK126</f>
        <v>0</v>
      </c>
      <c r="K126" s="12"/>
      <c r="L126" s="158"/>
      <c r="M126" s="163"/>
      <c r="N126" s="164"/>
      <c r="O126" s="164"/>
      <c r="P126" s="165">
        <f>SUM(P127:P135)</f>
        <v>0</v>
      </c>
      <c r="Q126" s="164"/>
      <c r="R126" s="165">
        <f>SUM(R127:R135)</f>
        <v>0.15364</v>
      </c>
      <c r="S126" s="164"/>
      <c r="T126" s="166">
        <f>SUM(T127:T135)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9" t="s">
        <v>159</v>
      </c>
      <c r="AT126" s="167" t="s">
        <v>81</v>
      </c>
      <c r="AU126" s="167" t="s">
        <v>21</v>
      </c>
      <c r="AY126" s="159" t="s">
        <v>151</v>
      </c>
      <c r="BK126" s="168">
        <f>SUM(BK127:BK135)</f>
        <v>0</v>
      </c>
    </row>
    <row r="127" s="2" customFormat="1" ht="14.4" customHeight="1">
      <c r="A127" s="37"/>
      <c r="B127" s="171"/>
      <c r="C127" s="172" t="s">
        <v>158</v>
      </c>
      <c r="D127" s="172" t="s">
        <v>154</v>
      </c>
      <c r="E127" s="173" t="s">
        <v>1070</v>
      </c>
      <c r="F127" s="174" t="s">
        <v>1071</v>
      </c>
      <c r="G127" s="175" t="s">
        <v>280</v>
      </c>
      <c r="H127" s="176">
        <v>2</v>
      </c>
      <c r="I127" s="177"/>
      <c r="J127" s="178">
        <f>ROUND(I127*H127,2)</f>
        <v>0</v>
      </c>
      <c r="K127" s="179"/>
      <c r="L127" s="38"/>
      <c r="M127" s="180" t="s">
        <v>1</v>
      </c>
      <c r="N127" s="181" t="s">
        <v>48</v>
      </c>
      <c r="O127" s="76"/>
      <c r="P127" s="182">
        <f>O127*H127</f>
        <v>0</v>
      </c>
      <c r="Q127" s="182">
        <v>0</v>
      </c>
      <c r="R127" s="182">
        <f>Q127*H127</f>
        <v>0</v>
      </c>
      <c r="S127" s="182">
        <v>0</v>
      </c>
      <c r="T127" s="18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4" t="s">
        <v>237</v>
      </c>
      <c r="AT127" s="184" t="s">
        <v>154</v>
      </c>
      <c r="AU127" s="184" t="s">
        <v>159</v>
      </c>
      <c r="AY127" s="18" t="s">
        <v>151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18" t="s">
        <v>159</v>
      </c>
      <c r="BK127" s="185">
        <f>ROUND(I127*H127,2)</f>
        <v>0</v>
      </c>
      <c r="BL127" s="18" t="s">
        <v>237</v>
      </c>
      <c r="BM127" s="184" t="s">
        <v>1072</v>
      </c>
    </row>
    <row r="128" s="2" customFormat="1" ht="14.4" customHeight="1">
      <c r="A128" s="37"/>
      <c r="B128" s="171"/>
      <c r="C128" s="202" t="s">
        <v>178</v>
      </c>
      <c r="D128" s="202" t="s">
        <v>232</v>
      </c>
      <c r="E128" s="203" t="s">
        <v>1073</v>
      </c>
      <c r="F128" s="204" t="s">
        <v>1074</v>
      </c>
      <c r="G128" s="205" t="s">
        <v>280</v>
      </c>
      <c r="H128" s="206">
        <v>2</v>
      </c>
      <c r="I128" s="207"/>
      <c r="J128" s="208">
        <f>ROUND(I128*H128,2)</f>
        <v>0</v>
      </c>
      <c r="K128" s="209"/>
      <c r="L128" s="210"/>
      <c r="M128" s="211" t="s">
        <v>1</v>
      </c>
      <c r="N128" s="212" t="s">
        <v>48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316</v>
      </c>
      <c r="AT128" s="184" t="s">
        <v>232</v>
      </c>
      <c r="AU128" s="184" t="s">
        <v>159</v>
      </c>
      <c r="AY128" s="18" t="s">
        <v>151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159</v>
      </c>
      <c r="BK128" s="185">
        <f>ROUND(I128*H128,2)</f>
        <v>0</v>
      </c>
      <c r="BL128" s="18" t="s">
        <v>237</v>
      </c>
      <c r="BM128" s="184" t="s">
        <v>1075</v>
      </c>
    </row>
    <row r="129" s="2" customFormat="1" ht="14.4" customHeight="1">
      <c r="A129" s="37"/>
      <c r="B129" s="171"/>
      <c r="C129" s="172" t="s">
        <v>183</v>
      </c>
      <c r="D129" s="172" t="s">
        <v>154</v>
      </c>
      <c r="E129" s="173" t="s">
        <v>1076</v>
      </c>
      <c r="F129" s="174" t="s">
        <v>1077</v>
      </c>
      <c r="G129" s="175" t="s">
        <v>280</v>
      </c>
      <c r="H129" s="176">
        <v>2</v>
      </c>
      <c r="I129" s="177"/>
      <c r="J129" s="178">
        <f>ROUND(I129*H129,2)</f>
        <v>0</v>
      </c>
      <c r="K129" s="179"/>
      <c r="L129" s="38"/>
      <c r="M129" s="180" t="s">
        <v>1</v>
      </c>
      <c r="N129" s="181" t="s">
        <v>48</v>
      </c>
      <c r="O129" s="76"/>
      <c r="P129" s="182">
        <f>O129*H129</f>
        <v>0</v>
      </c>
      <c r="Q129" s="182">
        <v>0</v>
      </c>
      <c r="R129" s="182">
        <f>Q129*H129</f>
        <v>0</v>
      </c>
      <c r="S129" s="182">
        <v>0</v>
      </c>
      <c r="T129" s="183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4" t="s">
        <v>237</v>
      </c>
      <c r="AT129" s="184" t="s">
        <v>154</v>
      </c>
      <c r="AU129" s="184" t="s">
        <v>159</v>
      </c>
      <c r="AY129" s="18" t="s">
        <v>151</v>
      </c>
      <c r="BE129" s="185">
        <f>IF(N129="základní",J129,0)</f>
        <v>0</v>
      </c>
      <c r="BF129" s="185">
        <f>IF(N129="snížená",J129,0)</f>
        <v>0</v>
      </c>
      <c r="BG129" s="185">
        <f>IF(N129="zákl. přenesená",J129,0)</f>
        <v>0</v>
      </c>
      <c r="BH129" s="185">
        <f>IF(N129="sníž. přenesená",J129,0)</f>
        <v>0</v>
      </c>
      <c r="BI129" s="185">
        <f>IF(N129="nulová",J129,0)</f>
        <v>0</v>
      </c>
      <c r="BJ129" s="18" t="s">
        <v>159</v>
      </c>
      <c r="BK129" s="185">
        <f>ROUND(I129*H129,2)</f>
        <v>0</v>
      </c>
      <c r="BL129" s="18" t="s">
        <v>237</v>
      </c>
      <c r="BM129" s="184" t="s">
        <v>1078</v>
      </c>
    </row>
    <row r="130" s="2" customFormat="1" ht="14.4" customHeight="1">
      <c r="A130" s="37"/>
      <c r="B130" s="171"/>
      <c r="C130" s="202" t="s">
        <v>190</v>
      </c>
      <c r="D130" s="202" t="s">
        <v>232</v>
      </c>
      <c r="E130" s="203" t="s">
        <v>652</v>
      </c>
      <c r="F130" s="204" t="s">
        <v>1079</v>
      </c>
      <c r="G130" s="205" t="s">
        <v>280</v>
      </c>
      <c r="H130" s="206">
        <v>2</v>
      </c>
      <c r="I130" s="207"/>
      <c r="J130" s="208">
        <f>ROUND(I130*H130,2)</f>
        <v>0</v>
      </c>
      <c r="K130" s="209"/>
      <c r="L130" s="210"/>
      <c r="M130" s="211" t="s">
        <v>1</v>
      </c>
      <c r="N130" s="212" t="s">
        <v>48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316</v>
      </c>
      <c r="AT130" s="184" t="s">
        <v>232</v>
      </c>
      <c r="AU130" s="184" t="s">
        <v>159</v>
      </c>
      <c r="AY130" s="18" t="s">
        <v>151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159</v>
      </c>
      <c r="BK130" s="185">
        <f>ROUND(I130*H130,2)</f>
        <v>0</v>
      </c>
      <c r="BL130" s="18" t="s">
        <v>237</v>
      </c>
      <c r="BM130" s="184" t="s">
        <v>1080</v>
      </c>
    </row>
    <row r="131" s="2" customFormat="1" ht="24.15" customHeight="1">
      <c r="A131" s="37"/>
      <c r="B131" s="171"/>
      <c r="C131" s="172" t="s">
        <v>197</v>
      </c>
      <c r="D131" s="172" t="s">
        <v>154</v>
      </c>
      <c r="E131" s="173" t="s">
        <v>1081</v>
      </c>
      <c r="F131" s="174" t="s">
        <v>1082</v>
      </c>
      <c r="G131" s="175" t="s">
        <v>171</v>
      </c>
      <c r="H131" s="176">
        <v>48</v>
      </c>
      <c r="I131" s="177"/>
      <c r="J131" s="178">
        <f>ROUND(I131*H131,2)</f>
        <v>0</v>
      </c>
      <c r="K131" s="179"/>
      <c r="L131" s="38"/>
      <c r="M131" s="180" t="s">
        <v>1</v>
      </c>
      <c r="N131" s="181" t="s">
        <v>48</v>
      </c>
      <c r="O131" s="76"/>
      <c r="P131" s="182">
        <f>O131*H131</f>
        <v>0</v>
      </c>
      <c r="Q131" s="182">
        <v>0.0031199999999999999</v>
      </c>
      <c r="R131" s="182">
        <f>Q131*H131</f>
        <v>0.14976</v>
      </c>
      <c r="S131" s="182">
        <v>0</v>
      </c>
      <c r="T131" s="18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237</v>
      </c>
      <c r="AT131" s="184" t="s">
        <v>154</v>
      </c>
      <c r="AU131" s="184" t="s">
        <v>159</v>
      </c>
      <c r="AY131" s="18" t="s">
        <v>151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8" t="s">
        <v>159</v>
      </c>
      <c r="BK131" s="185">
        <f>ROUND(I131*H131,2)</f>
        <v>0</v>
      </c>
      <c r="BL131" s="18" t="s">
        <v>237</v>
      </c>
      <c r="BM131" s="184" t="s">
        <v>1083</v>
      </c>
    </row>
    <row r="132" s="2" customFormat="1" ht="24.15" customHeight="1">
      <c r="A132" s="37"/>
      <c r="B132" s="171"/>
      <c r="C132" s="172" t="s">
        <v>202</v>
      </c>
      <c r="D132" s="172" t="s">
        <v>154</v>
      </c>
      <c r="E132" s="173" t="s">
        <v>1084</v>
      </c>
      <c r="F132" s="174" t="s">
        <v>1085</v>
      </c>
      <c r="G132" s="175" t="s">
        <v>280</v>
      </c>
      <c r="H132" s="176">
        <v>4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48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237</v>
      </c>
      <c r="AT132" s="184" t="s">
        <v>154</v>
      </c>
      <c r="AU132" s="184" t="s">
        <v>159</v>
      </c>
      <c r="AY132" s="18" t="s">
        <v>151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159</v>
      </c>
      <c r="BK132" s="185">
        <f>ROUND(I132*H132,2)</f>
        <v>0</v>
      </c>
      <c r="BL132" s="18" t="s">
        <v>237</v>
      </c>
      <c r="BM132" s="184" t="s">
        <v>1086</v>
      </c>
    </row>
    <row r="133" s="2" customFormat="1" ht="24.15" customHeight="1">
      <c r="A133" s="37"/>
      <c r="B133" s="171"/>
      <c r="C133" s="172" t="s">
        <v>26</v>
      </c>
      <c r="D133" s="172" t="s">
        <v>154</v>
      </c>
      <c r="E133" s="173" t="s">
        <v>1087</v>
      </c>
      <c r="F133" s="174" t="s">
        <v>1088</v>
      </c>
      <c r="G133" s="175" t="s">
        <v>280</v>
      </c>
      <c r="H133" s="176">
        <v>4</v>
      </c>
      <c r="I133" s="177"/>
      <c r="J133" s="178">
        <f>ROUND(I133*H133,2)</f>
        <v>0</v>
      </c>
      <c r="K133" s="179"/>
      <c r="L133" s="38"/>
      <c r="M133" s="180" t="s">
        <v>1</v>
      </c>
      <c r="N133" s="181" t="s">
        <v>48</v>
      </c>
      <c r="O133" s="76"/>
      <c r="P133" s="182">
        <f>O133*H133</f>
        <v>0</v>
      </c>
      <c r="Q133" s="182">
        <v>0.00097000000000000005</v>
      </c>
      <c r="R133" s="182">
        <f>Q133*H133</f>
        <v>0.0038800000000000002</v>
      </c>
      <c r="S133" s="182">
        <v>0</v>
      </c>
      <c r="T133" s="18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4" t="s">
        <v>237</v>
      </c>
      <c r="AT133" s="184" t="s">
        <v>154</v>
      </c>
      <c r="AU133" s="184" t="s">
        <v>159</v>
      </c>
      <c r="AY133" s="18" t="s">
        <v>151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8" t="s">
        <v>159</v>
      </c>
      <c r="BK133" s="185">
        <f>ROUND(I133*H133,2)</f>
        <v>0</v>
      </c>
      <c r="BL133" s="18" t="s">
        <v>237</v>
      </c>
      <c r="BM133" s="184" t="s">
        <v>1089</v>
      </c>
    </row>
    <row r="134" s="2" customFormat="1" ht="24.15" customHeight="1">
      <c r="A134" s="37"/>
      <c r="B134" s="171"/>
      <c r="C134" s="172" t="s">
        <v>211</v>
      </c>
      <c r="D134" s="172" t="s">
        <v>154</v>
      </c>
      <c r="E134" s="173" t="s">
        <v>1090</v>
      </c>
      <c r="F134" s="174" t="s">
        <v>1091</v>
      </c>
      <c r="G134" s="175" t="s">
        <v>157</v>
      </c>
      <c r="H134" s="176">
        <v>0.154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48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237</v>
      </c>
      <c r="AT134" s="184" t="s">
        <v>154</v>
      </c>
      <c r="AU134" s="184" t="s">
        <v>159</v>
      </c>
      <c r="AY134" s="18" t="s">
        <v>151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159</v>
      </c>
      <c r="BK134" s="185">
        <f>ROUND(I134*H134,2)</f>
        <v>0</v>
      </c>
      <c r="BL134" s="18" t="s">
        <v>237</v>
      </c>
      <c r="BM134" s="184" t="s">
        <v>1092</v>
      </c>
    </row>
    <row r="135" s="2" customFormat="1" ht="24.15" customHeight="1">
      <c r="A135" s="37"/>
      <c r="B135" s="171"/>
      <c r="C135" s="172" t="s">
        <v>215</v>
      </c>
      <c r="D135" s="172" t="s">
        <v>154</v>
      </c>
      <c r="E135" s="173" t="s">
        <v>1093</v>
      </c>
      <c r="F135" s="174" t="s">
        <v>1094</v>
      </c>
      <c r="G135" s="175" t="s">
        <v>157</v>
      </c>
      <c r="H135" s="176">
        <v>0.154</v>
      </c>
      <c r="I135" s="177"/>
      <c r="J135" s="178">
        <f>ROUND(I135*H135,2)</f>
        <v>0</v>
      </c>
      <c r="K135" s="179"/>
      <c r="L135" s="38"/>
      <c r="M135" s="221" t="s">
        <v>1</v>
      </c>
      <c r="N135" s="222" t="s">
        <v>48</v>
      </c>
      <c r="O135" s="223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4" t="s">
        <v>237</v>
      </c>
      <c r="AT135" s="184" t="s">
        <v>154</v>
      </c>
      <c r="AU135" s="184" t="s">
        <v>159</v>
      </c>
      <c r="AY135" s="18" t="s">
        <v>151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18" t="s">
        <v>159</v>
      </c>
      <c r="BK135" s="185">
        <f>ROUND(I135*H135,2)</f>
        <v>0</v>
      </c>
      <c r="BL135" s="18" t="s">
        <v>237</v>
      </c>
      <c r="BM135" s="184" t="s">
        <v>1095</v>
      </c>
    </row>
    <row r="136" s="2" customFormat="1" ht="6.96" customHeight="1">
      <c r="A136" s="37"/>
      <c r="B136" s="59"/>
      <c r="C136" s="60"/>
      <c r="D136" s="60"/>
      <c r="E136" s="60"/>
      <c r="F136" s="60"/>
      <c r="G136" s="60"/>
      <c r="H136" s="60"/>
      <c r="I136" s="60"/>
      <c r="J136" s="60"/>
      <c r="K136" s="60"/>
      <c r="L136" s="38"/>
      <c r="M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</sheetData>
  <autoFilter ref="C118:K13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21</v>
      </c>
    </row>
    <row r="4" hidden="1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Rekonstrukce bytů Velké náměstí 366, Králíky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1096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19</v>
      </c>
      <c r="E11" s="37"/>
      <c r="F11" s="26" t="s">
        <v>1</v>
      </c>
      <c r="G11" s="37"/>
      <c r="H11" s="37"/>
      <c r="I11" s="31" t="s">
        <v>20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22</v>
      </c>
      <c r="E12" s="37"/>
      <c r="F12" s="26" t="s">
        <v>40</v>
      </c>
      <c r="G12" s="37"/>
      <c r="H12" s="37"/>
      <c r="I12" s="31" t="s">
        <v>24</v>
      </c>
      <c r="J12" s="68" t="str">
        <f>'Rekapitulace stavby'!AN8</f>
        <v>7. 10. 2021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28</v>
      </c>
      <c r="E14" s="37"/>
      <c r="F14" s="37"/>
      <c r="G14" s="37"/>
      <c r="H14" s="37"/>
      <c r="I14" s="31" t="s">
        <v>29</v>
      </c>
      <c r="J14" s="26" t="s">
        <v>30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">
        <v>31</v>
      </c>
      <c r="F15" s="37"/>
      <c r="G15" s="37"/>
      <c r="H15" s="37"/>
      <c r="I15" s="31" t="s">
        <v>32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33</v>
      </c>
      <c r="E17" s="37"/>
      <c r="F17" s="37"/>
      <c r="G17" s="37"/>
      <c r="H17" s="37"/>
      <c r="I17" s="31" t="s">
        <v>29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32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35</v>
      </c>
      <c r="E20" s="37"/>
      <c r="F20" s="37"/>
      <c r="G20" s="37"/>
      <c r="H20" s="37"/>
      <c r="I20" s="31" t="s">
        <v>29</v>
      </c>
      <c r="J20" s="26" t="s">
        <v>1097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">
        <v>1098</v>
      </c>
      <c r="F21" s="37"/>
      <c r="G21" s="37"/>
      <c r="H21" s="37"/>
      <c r="I21" s="31" t="s">
        <v>32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39</v>
      </c>
      <c r="E23" s="37"/>
      <c r="F23" s="37"/>
      <c r="G23" s="37"/>
      <c r="H23" s="37"/>
      <c r="I23" s="31" t="s">
        <v>29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32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41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42</v>
      </c>
      <c r="E30" s="37"/>
      <c r="F30" s="37"/>
      <c r="G30" s="37"/>
      <c r="H30" s="37"/>
      <c r="I30" s="37"/>
      <c r="J30" s="95">
        <f>ROUND(J121,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44</v>
      </c>
      <c r="G32" s="37"/>
      <c r="H32" s="37"/>
      <c r="I32" s="42" t="s">
        <v>43</v>
      </c>
      <c r="J32" s="42" t="s">
        <v>45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46</v>
      </c>
      <c r="E33" s="31" t="s">
        <v>47</v>
      </c>
      <c r="F33" s="126">
        <f>ROUND((SUM(BE121:BE164)),  2)</f>
        <v>0</v>
      </c>
      <c r="G33" s="37"/>
      <c r="H33" s="37"/>
      <c r="I33" s="127">
        <v>0.20999999999999999</v>
      </c>
      <c r="J33" s="126">
        <f>ROUND(((SUM(BE121:BE164))*I33),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48</v>
      </c>
      <c r="F34" s="126">
        <f>ROUND((SUM(BF121:BF164)),  2)</f>
        <v>0</v>
      </c>
      <c r="G34" s="37"/>
      <c r="H34" s="37"/>
      <c r="I34" s="127">
        <v>0.14999999999999999</v>
      </c>
      <c r="J34" s="126">
        <f>ROUND(((SUM(BF121:BF164))*I34),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49</v>
      </c>
      <c r="F35" s="126">
        <f>ROUND((SUM(BG121:BG164)),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50</v>
      </c>
      <c r="F36" s="126">
        <f>ROUND((SUM(BH121:BH164)),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51</v>
      </c>
      <c r="F37" s="126">
        <f>ROUND((SUM(BI121:BI164)),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52</v>
      </c>
      <c r="E39" s="80"/>
      <c r="F39" s="80"/>
      <c r="G39" s="130" t="s">
        <v>53</v>
      </c>
      <c r="H39" s="131" t="s">
        <v>54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55</v>
      </c>
      <c r="E50" s="56"/>
      <c r="F50" s="56"/>
      <c r="G50" s="55" t="s">
        <v>56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57</v>
      </c>
      <c r="E61" s="40"/>
      <c r="F61" s="134" t="s">
        <v>58</v>
      </c>
      <c r="G61" s="57" t="s">
        <v>57</v>
      </c>
      <c r="H61" s="40"/>
      <c r="I61" s="40"/>
      <c r="J61" s="135" t="s">
        <v>58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59</v>
      </c>
      <c r="E65" s="58"/>
      <c r="F65" s="58"/>
      <c r="G65" s="55" t="s">
        <v>60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57</v>
      </c>
      <c r="E76" s="40"/>
      <c r="F76" s="134" t="s">
        <v>58</v>
      </c>
      <c r="G76" s="57" t="s">
        <v>57</v>
      </c>
      <c r="H76" s="40"/>
      <c r="I76" s="40"/>
      <c r="J76" s="135" t="s">
        <v>58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Rekonstrukce bytů Velké náměstí 366, Králíky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072019-E - VYTÁPĚNÍ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22</v>
      </c>
      <c r="D89" s="37"/>
      <c r="E89" s="37"/>
      <c r="F89" s="26" t="str">
        <f>F12</f>
        <v xml:space="preserve"> </v>
      </c>
      <c r="G89" s="37"/>
      <c r="H89" s="37"/>
      <c r="I89" s="31" t="s">
        <v>24</v>
      </c>
      <c r="J89" s="68" t="str">
        <f>IF(J12="","",J12)</f>
        <v>7. 10. 2021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28</v>
      </c>
      <c r="D91" s="37"/>
      <c r="E91" s="37"/>
      <c r="F91" s="26" t="str">
        <f>E15</f>
        <v>Město Králíky</v>
      </c>
      <c r="G91" s="37"/>
      <c r="H91" s="37"/>
      <c r="I91" s="31" t="s">
        <v>35</v>
      </c>
      <c r="J91" s="35" t="str">
        <f>E21</f>
        <v>Miroslav Šrámek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33</v>
      </c>
      <c r="D92" s="37"/>
      <c r="E92" s="37"/>
      <c r="F92" s="26" t="str">
        <f>IF(E18="","",E18)</f>
        <v>Vyplň údaj</v>
      </c>
      <c r="G92" s="37"/>
      <c r="H92" s="37"/>
      <c r="I92" s="31" t="s">
        <v>39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J121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hidden="1" s="9" customFormat="1" ht="24.96" customHeight="1">
      <c r="A97" s="9"/>
      <c r="B97" s="139"/>
      <c r="C97" s="9"/>
      <c r="D97" s="140" t="s">
        <v>1099</v>
      </c>
      <c r="E97" s="141"/>
      <c r="F97" s="141"/>
      <c r="G97" s="141"/>
      <c r="H97" s="141"/>
      <c r="I97" s="141"/>
      <c r="J97" s="142">
        <f>J122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9" customFormat="1" ht="24.96" customHeight="1">
      <c r="A98" s="9"/>
      <c r="B98" s="139"/>
      <c r="C98" s="9"/>
      <c r="D98" s="140" t="s">
        <v>1100</v>
      </c>
      <c r="E98" s="141"/>
      <c r="F98" s="141"/>
      <c r="G98" s="141"/>
      <c r="H98" s="141"/>
      <c r="I98" s="141"/>
      <c r="J98" s="142">
        <f>J134</f>
        <v>0</v>
      </c>
      <c r="K98" s="9"/>
      <c r="L98" s="13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9" customFormat="1" ht="24.96" customHeight="1">
      <c r="A99" s="9"/>
      <c r="B99" s="139"/>
      <c r="C99" s="9"/>
      <c r="D99" s="140" t="s">
        <v>1101</v>
      </c>
      <c r="E99" s="141"/>
      <c r="F99" s="141"/>
      <c r="G99" s="141"/>
      <c r="H99" s="141"/>
      <c r="I99" s="141"/>
      <c r="J99" s="142">
        <f>J137</f>
        <v>0</v>
      </c>
      <c r="K99" s="9"/>
      <c r="L99" s="13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9" customFormat="1" ht="24.96" customHeight="1">
      <c r="A100" s="9"/>
      <c r="B100" s="139"/>
      <c r="C100" s="9"/>
      <c r="D100" s="140" t="s">
        <v>1102</v>
      </c>
      <c r="E100" s="141"/>
      <c r="F100" s="141"/>
      <c r="G100" s="141"/>
      <c r="H100" s="141"/>
      <c r="I100" s="141"/>
      <c r="J100" s="142">
        <f>J148</f>
        <v>0</v>
      </c>
      <c r="K100" s="9"/>
      <c r="L100" s="13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9" customFormat="1" ht="24.96" customHeight="1">
      <c r="A101" s="9"/>
      <c r="B101" s="139"/>
      <c r="C101" s="9"/>
      <c r="D101" s="140" t="s">
        <v>1103</v>
      </c>
      <c r="E101" s="141"/>
      <c r="F101" s="141"/>
      <c r="G101" s="141"/>
      <c r="H101" s="141"/>
      <c r="I101" s="141"/>
      <c r="J101" s="142">
        <f>J154</f>
        <v>0</v>
      </c>
      <c r="K101" s="9"/>
      <c r="L101" s="13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hidden="1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hidden="1"/>
    <row r="105" hidden="1"/>
    <row r="106" hidden="1"/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136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120" t="str">
        <f>E7</f>
        <v>Rekonstrukce bytů Velké náměstí 366, Králíky</v>
      </c>
      <c r="F111" s="31"/>
      <c r="G111" s="31"/>
      <c r="H111" s="31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107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E9</f>
        <v>072019-E - VYTÁPĚNÍ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22</v>
      </c>
      <c r="D115" s="37"/>
      <c r="E115" s="37"/>
      <c r="F115" s="26" t="str">
        <f>F12</f>
        <v xml:space="preserve"> </v>
      </c>
      <c r="G115" s="37"/>
      <c r="H115" s="37"/>
      <c r="I115" s="31" t="s">
        <v>24</v>
      </c>
      <c r="J115" s="68" t="str">
        <f>IF(J12="","",J12)</f>
        <v>7. 10. 2021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28</v>
      </c>
      <c r="D117" s="37"/>
      <c r="E117" s="37"/>
      <c r="F117" s="26" t="str">
        <f>E15</f>
        <v>Město Králíky</v>
      </c>
      <c r="G117" s="37"/>
      <c r="H117" s="37"/>
      <c r="I117" s="31" t="s">
        <v>35</v>
      </c>
      <c r="J117" s="35" t="str">
        <f>E21</f>
        <v>Miroslav Šrámek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33</v>
      </c>
      <c r="D118" s="37"/>
      <c r="E118" s="37"/>
      <c r="F118" s="26" t="str">
        <f>IF(E18="","",E18)</f>
        <v>Vyplň údaj</v>
      </c>
      <c r="G118" s="37"/>
      <c r="H118" s="37"/>
      <c r="I118" s="31" t="s">
        <v>39</v>
      </c>
      <c r="J118" s="35" t="str">
        <f>E24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47"/>
      <c r="B120" s="148"/>
      <c r="C120" s="149" t="s">
        <v>137</v>
      </c>
      <c r="D120" s="150" t="s">
        <v>67</v>
      </c>
      <c r="E120" s="150" t="s">
        <v>63</v>
      </c>
      <c r="F120" s="150" t="s">
        <v>64</v>
      </c>
      <c r="G120" s="150" t="s">
        <v>138</v>
      </c>
      <c r="H120" s="150" t="s">
        <v>139</v>
      </c>
      <c r="I120" s="150" t="s">
        <v>140</v>
      </c>
      <c r="J120" s="151" t="s">
        <v>111</v>
      </c>
      <c r="K120" s="152" t="s">
        <v>141</v>
      </c>
      <c r="L120" s="153"/>
      <c r="M120" s="85" t="s">
        <v>1</v>
      </c>
      <c r="N120" s="86" t="s">
        <v>46</v>
      </c>
      <c r="O120" s="86" t="s">
        <v>142</v>
      </c>
      <c r="P120" s="86" t="s">
        <v>143</v>
      </c>
      <c r="Q120" s="86" t="s">
        <v>144</v>
      </c>
      <c r="R120" s="86" t="s">
        <v>145</v>
      </c>
      <c r="S120" s="86" t="s">
        <v>146</v>
      </c>
      <c r="T120" s="87" t="s">
        <v>147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="2" customFormat="1" ht="22.8" customHeight="1">
      <c r="A121" s="37"/>
      <c r="B121" s="38"/>
      <c r="C121" s="92" t="s">
        <v>148</v>
      </c>
      <c r="D121" s="37"/>
      <c r="E121" s="37"/>
      <c r="F121" s="37"/>
      <c r="G121" s="37"/>
      <c r="H121" s="37"/>
      <c r="I121" s="37"/>
      <c r="J121" s="154">
        <f>BK121</f>
        <v>0</v>
      </c>
      <c r="K121" s="37"/>
      <c r="L121" s="38"/>
      <c r="M121" s="88"/>
      <c r="N121" s="72"/>
      <c r="O121" s="89"/>
      <c r="P121" s="155">
        <f>P122+P134+P137+P148+P154</f>
        <v>0</v>
      </c>
      <c r="Q121" s="89"/>
      <c r="R121" s="155">
        <f>R122+R134+R137+R148+R154</f>
        <v>0.16038</v>
      </c>
      <c r="S121" s="89"/>
      <c r="T121" s="156">
        <f>T122+T134+T137+T148+T154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81</v>
      </c>
      <c r="AU121" s="18" t="s">
        <v>113</v>
      </c>
      <c r="BK121" s="157">
        <f>BK122+BK134+BK137+BK148+BK154</f>
        <v>0</v>
      </c>
    </row>
    <row r="122" s="12" customFormat="1" ht="25.92" customHeight="1">
      <c r="A122" s="12"/>
      <c r="B122" s="158"/>
      <c r="C122" s="12"/>
      <c r="D122" s="159" t="s">
        <v>81</v>
      </c>
      <c r="E122" s="160" t="s">
        <v>1104</v>
      </c>
      <c r="F122" s="160" t="s">
        <v>1105</v>
      </c>
      <c r="G122" s="12"/>
      <c r="H122" s="12"/>
      <c r="I122" s="161"/>
      <c r="J122" s="162">
        <f>BK122</f>
        <v>0</v>
      </c>
      <c r="K122" s="12"/>
      <c r="L122" s="158"/>
      <c r="M122" s="163"/>
      <c r="N122" s="164"/>
      <c r="O122" s="164"/>
      <c r="P122" s="165">
        <f>SUM(P123:P133)</f>
        <v>0</v>
      </c>
      <c r="Q122" s="164"/>
      <c r="R122" s="165">
        <f>SUM(R123:R133)</f>
        <v>0.0063800000000000003</v>
      </c>
      <c r="S122" s="164"/>
      <c r="T122" s="166">
        <f>SUM(T123:T133)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9" t="s">
        <v>21</v>
      </c>
      <c r="AT122" s="167" t="s">
        <v>81</v>
      </c>
      <c r="AU122" s="167" t="s">
        <v>82</v>
      </c>
      <c r="AY122" s="159" t="s">
        <v>151</v>
      </c>
      <c r="BK122" s="168">
        <f>SUM(BK123:BK133)</f>
        <v>0</v>
      </c>
    </row>
    <row r="123" s="2" customFormat="1" ht="14.4" customHeight="1">
      <c r="A123" s="37"/>
      <c r="B123" s="171"/>
      <c r="C123" s="172" t="s">
        <v>21</v>
      </c>
      <c r="D123" s="172" t="s">
        <v>154</v>
      </c>
      <c r="E123" s="173" t="s">
        <v>1106</v>
      </c>
      <c r="F123" s="174" t="s">
        <v>1107</v>
      </c>
      <c r="G123" s="175" t="s">
        <v>280</v>
      </c>
      <c r="H123" s="176">
        <v>4</v>
      </c>
      <c r="I123" s="177"/>
      <c r="J123" s="178">
        <f>ROUND(I123*H123,2)</f>
        <v>0</v>
      </c>
      <c r="K123" s="179"/>
      <c r="L123" s="38"/>
      <c r="M123" s="180" t="s">
        <v>1</v>
      </c>
      <c r="N123" s="181" t="s">
        <v>48</v>
      </c>
      <c r="O123" s="76"/>
      <c r="P123" s="182">
        <f>O123*H123</f>
        <v>0</v>
      </c>
      <c r="Q123" s="182">
        <v>3.0000000000000001E-05</v>
      </c>
      <c r="R123" s="182">
        <f>Q123*H123</f>
        <v>0.00012</v>
      </c>
      <c r="S123" s="182">
        <v>0</v>
      </c>
      <c r="T123" s="183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4" t="s">
        <v>237</v>
      </c>
      <c r="AT123" s="184" t="s">
        <v>154</v>
      </c>
      <c r="AU123" s="184" t="s">
        <v>21</v>
      </c>
      <c r="AY123" s="18" t="s">
        <v>151</v>
      </c>
      <c r="BE123" s="185">
        <f>IF(N123="základní",J123,0)</f>
        <v>0</v>
      </c>
      <c r="BF123" s="185">
        <f>IF(N123="snížená",J123,0)</f>
        <v>0</v>
      </c>
      <c r="BG123" s="185">
        <f>IF(N123="zákl. přenesená",J123,0)</f>
        <v>0</v>
      </c>
      <c r="BH123" s="185">
        <f>IF(N123="sníž. přenesená",J123,0)</f>
        <v>0</v>
      </c>
      <c r="BI123" s="185">
        <f>IF(N123="nulová",J123,0)</f>
        <v>0</v>
      </c>
      <c r="BJ123" s="18" t="s">
        <v>159</v>
      </c>
      <c r="BK123" s="185">
        <f>ROUND(I123*H123,2)</f>
        <v>0</v>
      </c>
      <c r="BL123" s="18" t="s">
        <v>237</v>
      </c>
      <c r="BM123" s="184" t="s">
        <v>1108</v>
      </c>
    </row>
    <row r="124" s="2" customFormat="1" ht="14.4" customHeight="1">
      <c r="A124" s="37"/>
      <c r="B124" s="171"/>
      <c r="C124" s="202" t="s">
        <v>159</v>
      </c>
      <c r="D124" s="202" t="s">
        <v>232</v>
      </c>
      <c r="E124" s="203" t="s">
        <v>1109</v>
      </c>
      <c r="F124" s="204" t="s">
        <v>1110</v>
      </c>
      <c r="G124" s="205" t="s">
        <v>280</v>
      </c>
      <c r="H124" s="206">
        <v>4</v>
      </c>
      <c r="I124" s="207"/>
      <c r="J124" s="208">
        <f>ROUND(I124*H124,2)</f>
        <v>0</v>
      </c>
      <c r="K124" s="209"/>
      <c r="L124" s="210"/>
      <c r="M124" s="211" t="s">
        <v>1</v>
      </c>
      <c r="N124" s="212" t="s">
        <v>48</v>
      </c>
      <c r="O124" s="76"/>
      <c r="P124" s="182">
        <f>O124*H124</f>
        <v>0</v>
      </c>
      <c r="Q124" s="182">
        <v>0.00019000000000000001</v>
      </c>
      <c r="R124" s="182">
        <f>Q124*H124</f>
        <v>0.00076000000000000004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316</v>
      </c>
      <c r="AT124" s="184" t="s">
        <v>232</v>
      </c>
      <c r="AU124" s="184" t="s">
        <v>21</v>
      </c>
      <c r="AY124" s="18" t="s">
        <v>151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159</v>
      </c>
      <c r="BK124" s="185">
        <f>ROUND(I124*H124,2)</f>
        <v>0</v>
      </c>
      <c r="BL124" s="18" t="s">
        <v>237</v>
      </c>
      <c r="BM124" s="184" t="s">
        <v>1111</v>
      </c>
    </row>
    <row r="125" s="2" customFormat="1" ht="14.4" customHeight="1">
      <c r="A125" s="37"/>
      <c r="B125" s="171"/>
      <c r="C125" s="202" t="s">
        <v>152</v>
      </c>
      <c r="D125" s="202" t="s">
        <v>232</v>
      </c>
      <c r="E125" s="203" t="s">
        <v>1112</v>
      </c>
      <c r="F125" s="204" t="s">
        <v>1113</v>
      </c>
      <c r="G125" s="205" t="s">
        <v>280</v>
      </c>
      <c r="H125" s="206">
        <v>2</v>
      </c>
      <c r="I125" s="207"/>
      <c r="J125" s="208">
        <f>ROUND(I125*H125,2)</f>
        <v>0</v>
      </c>
      <c r="K125" s="209"/>
      <c r="L125" s="210"/>
      <c r="M125" s="211" t="s">
        <v>1</v>
      </c>
      <c r="N125" s="212" t="s">
        <v>48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316</v>
      </c>
      <c r="AT125" s="184" t="s">
        <v>232</v>
      </c>
      <c r="AU125" s="184" t="s">
        <v>21</v>
      </c>
      <c r="AY125" s="18" t="s">
        <v>151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159</v>
      </c>
      <c r="BK125" s="185">
        <f>ROUND(I125*H125,2)</f>
        <v>0</v>
      </c>
      <c r="BL125" s="18" t="s">
        <v>237</v>
      </c>
      <c r="BM125" s="184" t="s">
        <v>1114</v>
      </c>
    </row>
    <row r="126" s="2" customFormat="1" ht="14.4" customHeight="1">
      <c r="A126" s="37"/>
      <c r="B126" s="171"/>
      <c r="C126" s="202" t="s">
        <v>158</v>
      </c>
      <c r="D126" s="202" t="s">
        <v>232</v>
      </c>
      <c r="E126" s="203" t="s">
        <v>1115</v>
      </c>
      <c r="F126" s="204" t="s">
        <v>1116</v>
      </c>
      <c r="G126" s="205" t="s">
        <v>280</v>
      </c>
      <c r="H126" s="206">
        <v>6</v>
      </c>
      <c r="I126" s="207"/>
      <c r="J126" s="208">
        <f>ROUND(I126*H126,2)</f>
        <v>0</v>
      </c>
      <c r="K126" s="209"/>
      <c r="L126" s="210"/>
      <c r="M126" s="211" t="s">
        <v>1</v>
      </c>
      <c r="N126" s="212" t="s">
        <v>48</v>
      </c>
      <c r="O126" s="76"/>
      <c r="P126" s="182">
        <f>O126*H126</f>
        <v>0</v>
      </c>
      <c r="Q126" s="182">
        <v>0.00033</v>
      </c>
      <c r="R126" s="182">
        <f>Q126*H126</f>
        <v>0.00198</v>
      </c>
      <c r="S126" s="182">
        <v>0</v>
      </c>
      <c r="T126" s="18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4" t="s">
        <v>316</v>
      </c>
      <c r="AT126" s="184" t="s">
        <v>232</v>
      </c>
      <c r="AU126" s="184" t="s">
        <v>21</v>
      </c>
      <c r="AY126" s="18" t="s">
        <v>151</v>
      </c>
      <c r="BE126" s="185">
        <f>IF(N126="základní",J126,0)</f>
        <v>0</v>
      </c>
      <c r="BF126" s="185">
        <f>IF(N126="snížená",J126,0)</f>
        <v>0</v>
      </c>
      <c r="BG126" s="185">
        <f>IF(N126="zákl. přenesená",J126,0)</f>
        <v>0</v>
      </c>
      <c r="BH126" s="185">
        <f>IF(N126="sníž. přenesená",J126,0)</f>
        <v>0</v>
      </c>
      <c r="BI126" s="185">
        <f>IF(N126="nulová",J126,0)</f>
        <v>0</v>
      </c>
      <c r="BJ126" s="18" t="s">
        <v>159</v>
      </c>
      <c r="BK126" s="185">
        <f>ROUND(I126*H126,2)</f>
        <v>0</v>
      </c>
      <c r="BL126" s="18" t="s">
        <v>237</v>
      </c>
      <c r="BM126" s="184" t="s">
        <v>1117</v>
      </c>
    </row>
    <row r="127" s="2" customFormat="1" ht="14.4" customHeight="1">
      <c r="A127" s="37"/>
      <c r="B127" s="171"/>
      <c r="C127" s="172" t="s">
        <v>178</v>
      </c>
      <c r="D127" s="172" t="s">
        <v>154</v>
      </c>
      <c r="E127" s="173" t="s">
        <v>1118</v>
      </c>
      <c r="F127" s="174" t="s">
        <v>1119</v>
      </c>
      <c r="G127" s="175" t="s">
        <v>280</v>
      </c>
      <c r="H127" s="176">
        <v>4</v>
      </c>
      <c r="I127" s="177"/>
      <c r="J127" s="178">
        <f>ROUND(I127*H127,2)</f>
        <v>0</v>
      </c>
      <c r="K127" s="179"/>
      <c r="L127" s="38"/>
      <c r="M127" s="180" t="s">
        <v>1</v>
      </c>
      <c r="N127" s="181" t="s">
        <v>48</v>
      </c>
      <c r="O127" s="76"/>
      <c r="P127" s="182">
        <f>O127*H127</f>
        <v>0</v>
      </c>
      <c r="Q127" s="182">
        <v>3.0000000000000001E-05</v>
      </c>
      <c r="R127" s="182">
        <f>Q127*H127</f>
        <v>0.00012</v>
      </c>
      <c r="S127" s="182">
        <v>0</v>
      </c>
      <c r="T127" s="18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4" t="s">
        <v>237</v>
      </c>
      <c r="AT127" s="184" t="s">
        <v>154</v>
      </c>
      <c r="AU127" s="184" t="s">
        <v>21</v>
      </c>
      <c r="AY127" s="18" t="s">
        <v>151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18" t="s">
        <v>159</v>
      </c>
      <c r="BK127" s="185">
        <f>ROUND(I127*H127,2)</f>
        <v>0</v>
      </c>
      <c r="BL127" s="18" t="s">
        <v>237</v>
      </c>
      <c r="BM127" s="184" t="s">
        <v>1120</v>
      </c>
    </row>
    <row r="128" s="2" customFormat="1" ht="14.4" customHeight="1">
      <c r="A128" s="37"/>
      <c r="B128" s="171"/>
      <c r="C128" s="172" t="s">
        <v>183</v>
      </c>
      <c r="D128" s="172" t="s">
        <v>154</v>
      </c>
      <c r="E128" s="173" t="s">
        <v>1121</v>
      </c>
      <c r="F128" s="174" t="s">
        <v>1122</v>
      </c>
      <c r="G128" s="175" t="s">
        <v>280</v>
      </c>
      <c r="H128" s="176">
        <v>5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48</v>
      </c>
      <c r="O128" s="76"/>
      <c r="P128" s="182">
        <f>O128*H128</f>
        <v>0</v>
      </c>
      <c r="Q128" s="182">
        <v>0.00040000000000000002</v>
      </c>
      <c r="R128" s="182">
        <f>Q128*H128</f>
        <v>0.002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237</v>
      </c>
      <c r="AT128" s="184" t="s">
        <v>154</v>
      </c>
      <c r="AU128" s="184" t="s">
        <v>21</v>
      </c>
      <c r="AY128" s="18" t="s">
        <v>151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159</v>
      </c>
      <c r="BK128" s="185">
        <f>ROUND(I128*H128,2)</f>
        <v>0</v>
      </c>
      <c r="BL128" s="18" t="s">
        <v>237</v>
      </c>
      <c r="BM128" s="184" t="s">
        <v>1123</v>
      </c>
    </row>
    <row r="129" s="2" customFormat="1" ht="14.4" customHeight="1">
      <c r="A129" s="37"/>
      <c r="B129" s="171"/>
      <c r="C129" s="172" t="s">
        <v>190</v>
      </c>
      <c r="D129" s="172" t="s">
        <v>154</v>
      </c>
      <c r="E129" s="173" t="s">
        <v>1124</v>
      </c>
      <c r="F129" s="174" t="s">
        <v>1125</v>
      </c>
      <c r="G129" s="175" t="s">
        <v>1126</v>
      </c>
      <c r="H129" s="176">
        <v>7</v>
      </c>
      <c r="I129" s="177"/>
      <c r="J129" s="178">
        <f>ROUND(I129*H129,2)</f>
        <v>0</v>
      </c>
      <c r="K129" s="179"/>
      <c r="L129" s="38"/>
      <c r="M129" s="180" t="s">
        <v>1</v>
      </c>
      <c r="N129" s="181" t="s">
        <v>48</v>
      </c>
      <c r="O129" s="76"/>
      <c r="P129" s="182">
        <f>O129*H129</f>
        <v>0</v>
      </c>
      <c r="Q129" s="182">
        <v>0.00020000000000000001</v>
      </c>
      <c r="R129" s="182">
        <f>Q129*H129</f>
        <v>0.0014</v>
      </c>
      <c r="S129" s="182">
        <v>0</v>
      </c>
      <c r="T129" s="183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4" t="s">
        <v>237</v>
      </c>
      <c r="AT129" s="184" t="s">
        <v>154</v>
      </c>
      <c r="AU129" s="184" t="s">
        <v>21</v>
      </c>
      <c r="AY129" s="18" t="s">
        <v>151</v>
      </c>
      <c r="BE129" s="185">
        <f>IF(N129="základní",J129,0)</f>
        <v>0</v>
      </c>
      <c r="BF129" s="185">
        <f>IF(N129="snížená",J129,0)</f>
        <v>0</v>
      </c>
      <c r="BG129" s="185">
        <f>IF(N129="zákl. přenesená",J129,0)</f>
        <v>0</v>
      </c>
      <c r="BH129" s="185">
        <f>IF(N129="sníž. přenesená",J129,0)</f>
        <v>0</v>
      </c>
      <c r="BI129" s="185">
        <f>IF(N129="nulová",J129,0)</f>
        <v>0</v>
      </c>
      <c r="BJ129" s="18" t="s">
        <v>159</v>
      </c>
      <c r="BK129" s="185">
        <f>ROUND(I129*H129,2)</f>
        <v>0</v>
      </c>
      <c r="BL129" s="18" t="s">
        <v>237</v>
      </c>
      <c r="BM129" s="184" t="s">
        <v>1127</v>
      </c>
    </row>
    <row r="130" s="2" customFormat="1" ht="24.15" customHeight="1">
      <c r="A130" s="37"/>
      <c r="B130" s="171"/>
      <c r="C130" s="172" t="s">
        <v>197</v>
      </c>
      <c r="D130" s="172" t="s">
        <v>154</v>
      </c>
      <c r="E130" s="173" t="s">
        <v>1128</v>
      </c>
      <c r="F130" s="174" t="s">
        <v>1129</v>
      </c>
      <c r="G130" s="175" t="s">
        <v>280</v>
      </c>
      <c r="H130" s="176">
        <v>2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48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237</v>
      </c>
      <c r="AT130" s="184" t="s">
        <v>154</v>
      </c>
      <c r="AU130" s="184" t="s">
        <v>21</v>
      </c>
      <c r="AY130" s="18" t="s">
        <v>151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159</v>
      </c>
      <c r="BK130" s="185">
        <f>ROUND(I130*H130,2)</f>
        <v>0</v>
      </c>
      <c r="BL130" s="18" t="s">
        <v>237</v>
      </c>
      <c r="BM130" s="184" t="s">
        <v>1130</v>
      </c>
    </row>
    <row r="131" s="2" customFormat="1" ht="14.4" customHeight="1">
      <c r="A131" s="37"/>
      <c r="B131" s="171"/>
      <c r="C131" s="172" t="s">
        <v>202</v>
      </c>
      <c r="D131" s="172" t="s">
        <v>154</v>
      </c>
      <c r="E131" s="173" t="s">
        <v>1131</v>
      </c>
      <c r="F131" s="174" t="s">
        <v>1132</v>
      </c>
      <c r="G131" s="175" t="s">
        <v>280</v>
      </c>
      <c r="H131" s="176">
        <v>3</v>
      </c>
      <c r="I131" s="177"/>
      <c r="J131" s="178">
        <f>ROUND(I131*H131,2)</f>
        <v>0</v>
      </c>
      <c r="K131" s="179"/>
      <c r="L131" s="38"/>
      <c r="M131" s="180" t="s">
        <v>1</v>
      </c>
      <c r="N131" s="181" t="s">
        <v>48</v>
      </c>
      <c r="O131" s="76"/>
      <c r="P131" s="182">
        <f>O131*H131</f>
        <v>0</v>
      </c>
      <c r="Q131" s="182">
        <v>0</v>
      </c>
      <c r="R131" s="182">
        <f>Q131*H131</f>
        <v>0</v>
      </c>
      <c r="S131" s="182">
        <v>0</v>
      </c>
      <c r="T131" s="18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237</v>
      </c>
      <c r="AT131" s="184" t="s">
        <v>154</v>
      </c>
      <c r="AU131" s="184" t="s">
        <v>21</v>
      </c>
      <c r="AY131" s="18" t="s">
        <v>151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8" t="s">
        <v>159</v>
      </c>
      <c r="BK131" s="185">
        <f>ROUND(I131*H131,2)</f>
        <v>0</v>
      </c>
      <c r="BL131" s="18" t="s">
        <v>237</v>
      </c>
      <c r="BM131" s="184" t="s">
        <v>1133</v>
      </c>
    </row>
    <row r="132" s="2" customFormat="1" ht="14.4" customHeight="1">
      <c r="A132" s="37"/>
      <c r="B132" s="171"/>
      <c r="C132" s="172" t="s">
        <v>26</v>
      </c>
      <c r="D132" s="172" t="s">
        <v>154</v>
      </c>
      <c r="E132" s="173" t="s">
        <v>1134</v>
      </c>
      <c r="F132" s="174" t="s">
        <v>1135</v>
      </c>
      <c r="G132" s="175" t="s">
        <v>280</v>
      </c>
      <c r="H132" s="176">
        <v>2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48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237</v>
      </c>
      <c r="AT132" s="184" t="s">
        <v>154</v>
      </c>
      <c r="AU132" s="184" t="s">
        <v>21</v>
      </c>
      <c r="AY132" s="18" t="s">
        <v>151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159</v>
      </c>
      <c r="BK132" s="185">
        <f>ROUND(I132*H132,2)</f>
        <v>0</v>
      </c>
      <c r="BL132" s="18" t="s">
        <v>237</v>
      </c>
      <c r="BM132" s="184" t="s">
        <v>1136</v>
      </c>
    </row>
    <row r="133" s="2" customFormat="1" ht="14.4" customHeight="1">
      <c r="A133" s="37"/>
      <c r="B133" s="171"/>
      <c r="C133" s="172" t="s">
        <v>211</v>
      </c>
      <c r="D133" s="172" t="s">
        <v>154</v>
      </c>
      <c r="E133" s="173" t="s">
        <v>1137</v>
      </c>
      <c r="F133" s="174" t="s">
        <v>1138</v>
      </c>
      <c r="G133" s="175" t="s">
        <v>157</v>
      </c>
      <c r="H133" s="176">
        <v>0.012</v>
      </c>
      <c r="I133" s="177"/>
      <c r="J133" s="178">
        <f>ROUND(I133*H133,2)</f>
        <v>0</v>
      </c>
      <c r="K133" s="179"/>
      <c r="L133" s="38"/>
      <c r="M133" s="180" t="s">
        <v>1</v>
      </c>
      <c r="N133" s="181" t="s">
        <v>48</v>
      </c>
      <c r="O133" s="76"/>
      <c r="P133" s="182">
        <f>O133*H133</f>
        <v>0</v>
      </c>
      <c r="Q133" s="182">
        <v>0</v>
      </c>
      <c r="R133" s="182">
        <f>Q133*H133</f>
        <v>0</v>
      </c>
      <c r="S133" s="182">
        <v>0</v>
      </c>
      <c r="T133" s="18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4" t="s">
        <v>237</v>
      </c>
      <c r="AT133" s="184" t="s">
        <v>154</v>
      </c>
      <c r="AU133" s="184" t="s">
        <v>21</v>
      </c>
      <c r="AY133" s="18" t="s">
        <v>151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8" t="s">
        <v>159</v>
      </c>
      <c r="BK133" s="185">
        <f>ROUND(I133*H133,2)</f>
        <v>0</v>
      </c>
      <c r="BL133" s="18" t="s">
        <v>237</v>
      </c>
      <c r="BM133" s="184" t="s">
        <v>1139</v>
      </c>
    </row>
    <row r="134" s="12" customFormat="1" ht="25.92" customHeight="1">
      <c r="A134" s="12"/>
      <c r="B134" s="158"/>
      <c r="C134" s="12"/>
      <c r="D134" s="159" t="s">
        <v>81</v>
      </c>
      <c r="E134" s="160" t="s">
        <v>419</v>
      </c>
      <c r="F134" s="160" t="s">
        <v>420</v>
      </c>
      <c r="G134" s="12"/>
      <c r="H134" s="12"/>
      <c r="I134" s="161"/>
      <c r="J134" s="162">
        <f>BK134</f>
        <v>0</v>
      </c>
      <c r="K134" s="12"/>
      <c r="L134" s="158"/>
      <c r="M134" s="163"/>
      <c r="N134" s="164"/>
      <c r="O134" s="164"/>
      <c r="P134" s="165">
        <f>SUM(P135:P136)</f>
        <v>0</v>
      </c>
      <c r="Q134" s="164"/>
      <c r="R134" s="165">
        <f>SUM(R135:R136)</f>
        <v>0.0024000000000000002</v>
      </c>
      <c r="S134" s="164"/>
      <c r="T134" s="166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9" t="s">
        <v>21</v>
      </c>
      <c r="AT134" s="167" t="s">
        <v>81</v>
      </c>
      <c r="AU134" s="167" t="s">
        <v>82</v>
      </c>
      <c r="AY134" s="159" t="s">
        <v>151</v>
      </c>
      <c r="BK134" s="168">
        <f>SUM(BK135:BK136)</f>
        <v>0</v>
      </c>
    </row>
    <row r="135" s="2" customFormat="1" ht="24.15" customHeight="1">
      <c r="A135" s="37"/>
      <c r="B135" s="171"/>
      <c r="C135" s="172" t="s">
        <v>215</v>
      </c>
      <c r="D135" s="172" t="s">
        <v>154</v>
      </c>
      <c r="E135" s="173" t="s">
        <v>1140</v>
      </c>
      <c r="F135" s="174" t="s">
        <v>1141</v>
      </c>
      <c r="G135" s="175" t="s">
        <v>171</v>
      </c>
      <c r="H135" s="176">
        <v>44</v>
      </c>
      <c r="I135" s="177"/>
      <c r="J135" s="178">
        <f>ROUND(I135*H135,2)</f>
        <v>0</v>
      </c>
      <c r="K135" s="179"/>
      <c r="L135" s="38"/>
      <c r="M135" s="180" t="s">
        <v>1</v>
      </c>
      <c r="N135" s="181" t="s">
        <v>48</v>
      </c>
      <c r="O135" s="76"/>
      <c r="P135" s="182">
        <f>O135*H135</f>
        <v>0</v>
      </c>
      <c r="Q135" s="182">
        <v>3.0000000000000001E-05</v>
      </c>
      <c r="R135" s="182">
        <f>Q135*H135</f>
        <v>0.00132</v>
      </c>
      <c r="S135" s="182">
        <v>0</v>
      </c>
      <c r="T135" s="18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4" t="s">
        <v>237</v>
      </c>
      <c r="AT135" s="184" t="s">
        <v>154</v>
      </c>
      <c r="AU135" s="184" t="s">
        <v>21</v>
      </c>
      <c r="AY135" s="18" t="s">
        <v>151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18" t="s">
        <v>159</v>
      </c>
      <c r="BK135" s="185">
        <f>ROUND(I135*H135,2)</f>
        <v>0</v>
      </c>
      <c r="BL135" s="18" t="s">
        <v>237</v>
      </c>
      <c r="BM135" s="184" t="s">
        <v>1142</v>
      </c>
    </row>
    <row r="136" s="2" customFormat="1" ht="24.15" customHeight="1">
      <c r="A136" s="37"/>
      <c r="B136" s="171"/>
      <c r="C136" s="172" t="s">
        <v>220</v>
      </c>
      <c r="D136" s="172" t="s">
        <v>154</v>
      </c>
      <c r="E136" s="173" t="s">
        <v>1143</v>
      </c>
      <c r="F136" s="174" t="s">
        <v>1144</v>
      </c>
      <c r="G136" s="175" t="s">
        <v>171</v>
      </c>
      <c r="H136" s="176">
        <v>36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48</v>
      </c>
      <c r="O136" s="76"/>
      <c r="P136" s="182">
        <f>O136*H136</f>
        <v>0</v>
      </c>
      <c r="Q136" s="182">
        <v>3.0000000000000001E-05</v>
      </c>
      <c r="R136" s="182">
        <f>Q136*H136</f>
        <v>0.00108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237</v>
      </c>
      <c r="AT136" s="184" t="s">
        <v>154</v>
      </c>
      <c r="AU136" s="184" t="s">
        <v>21</v>
      </c>
      <c r="AY136" s="18" t="s">
        <v>151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159</v>
      </c>
      <c r="BK136" s="185">
        <f>ROUND(I136*H136,2)</f>
        <v>0</v>
      </c>
      <c r="BL136" s="18" t="s">
        <v>237</v>
      </c>
      <c r="BM136" s="184" t="s">
        <v>1145</v>
      </c>
    </row>
    <row r="137" s="12" customFormat="1" ht="25.92" customHeight="1">
      <c r="A137" s="12"/>
      <c r="B137" s="158"/>
      <c r="C137" s="12"/>
      <c r="D137" s="159" t="s">
        <v>81</v>
      </c>
      <c r="E137" s="160" t="s">
        <v>1146</v>
      </c>
      <c r="F137" s="160" t="s">
        <v>1147</v>
      </c>
      <c r="G137" s="12"/>
      <c r="H137" s="12"/>
      <c r="I137" s="161"/>
      <c r="J137" s="162">
        <f>BK137</f>
        <v>0</v>
      </c>
      <c r="K137" s="12"/>
      <c r="L137" s="158"/>
      <c r="M137" s="163"/>
      <c r="N137" s="164"/>
      <c r="O137" s="164"/>
      <c r="P137" s="165">
        <f>SUM(P138:P147)</f>
        <v>0</v>
      </c>
      <c r="Q137" s="164"/>
      <c r="R137" s="165">
        <f>SUM(R138:R147)</f>
        <v>0.091999999999999998</v>
      </c>
      <c r="S137" s="164"/>
      <c r="T137" s="166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9" t="s">
        <v>21</v>
      </c>
      <c r="AT137" s="167" t="s">
        <v>81</v>
      </c>
      <c r="AU137" s="167" t="s">
        <v>82</v>
      </c>
      <c r="AY137" s="159" t="s">
        <v>151</v>
      </c>
      <c r="BK137" s="168">
        <f>SUM(BK138:BK147)</f>
        <v>0</v>
      </c>
    </row>
    <row r="138" s="2" customFormat="1" ht="24.15" customHeight="1">
      <c r="A138" s="37"/>
      <c r="B138" s="171"/>
      <c r="C138" s="172" t="s">
        <v>226</v>
      </c>
      <c r="D138" s="172" t="s">
        <v>154</v>
      </c>
      <c r="E138" s="173" t="s">
        <v>1148</v>
      </c>
      <c r="F138" s="174" t="s">
        <v>1149</v>
      </c>
      <c r="G138" s="175" t="s">
        <v>345</v>
      </c>
      <c r="H138" s="176">
        <v>2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48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237</v>
      </c>
      <c r="AT138" s="184" t="s">
        <v>154</v>
      </c>
      <c r="AU138" s="184" t="s">
        <v>21</v>
      </c>
      <c r="AY138" s="18" t="s">
        <v>151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159</v>
      </c>
      <c r="BK138" s="185">
        <f>ROUND(I138*H138,2)</f>
        <v>0</v>
      </c>
      <c r="BL138" s="18" t="s">
        <v>237</v>
      </c>
      <c r="BM138" s="184" t="s">
        <v>1150</v>
      </c>
    </row>
    <row r="139" s="2" customFormat="1" ht="24.15" customHeight="1">
      <c r="A139" s="37"/>
      <c r="B139" s="171"/>
      <c r="C139" s="202" t="s">
        <v>8</v>
      </c>
      <c r="D139" s="202" t="s">
        <v>232</v>
      </c>
      <c r="E139" s="203" t="s">
        <v>1151</v>
      </c>
      <c r="F139" s="204" t="s">
        <v>1152</v>
      </c>
      <c r="G139" s="205" t="s">
        <v>280</v>
      </c>
      <c r="H139" s="206">
        <v>2</v>
      </c>
      <c r="I139" s="207"/>
      <c r="J139" s="208">
        <f>ROUND(I139*H139,2)</f>
        <v>0</v>
      </c>
      <c r="K139" s="209"/>
      <c r="L139" s="210"/>
      <c r="M139" s="211" t="s">
        <v>1</v>
      </c>
      <c r="N139" s="212" t="s">
        <v>48</v>
      </c>
      <c r="O139" s="76"/>
      <c r="P139" s="182">
        <f>O139*H139</f>
        <v>0</v>
      </c>
      <c r="Q139" s="182">
        <v>0.045999999999999999</v>
      </c>
      <c r="R139" s="182">
        <f>Q139*H139</f>
        <v>0.091999999999999998</v>
      </c>
      <c r="S139" s="182">
        <v>0</v>
      </c>
      <c r="T139" s="18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4" t="s">
        <v>316</v>
      </c>
      <c r="AT139" s="184" t="s">
        <v>232</v>
      </c>
      <c r="AU139" s="184" t="s">
        <v>21</v>
      </c>
      <c r="AY139" s="18" t="s">
        <v>151</v>
      </c>
      <c r="BE139" s="185">
        <f>IF(N139="základní",J139,0)</f>
        <v>0</v>
      </c>
      <c r="BF139" s="185">
        <f>IF(N139="snížená",J139,0)</f>
        <v>0</v>
      </c>
      <c r="BG139" s="185">
        <f>IF(N139="zákl. přenesená",J139,0)</f>
        <v>0</v>
      </c>
      <c r="BH139" s="185">
        <f>IF(N139="sníž. přenesená",J139,0)</f>
        <v>0</v>
      </c>
      <c r="BI139" s="185">
        <f>IF(N139="nulová",J139,0)</f>
        <v>0</v>
      </c>
      <c r="BJ139" s="18" t="s">
        <v>159</v>
      </c>
      <c r="BK139" s="185">
        <f>ROUND(I139*H139,2)</f>
        <v>0</v>
      </c>
      <c r="BL139" s="18" t="s">
        <v>237</v>
      </c>
      <c r="BM139" s="184" t="s">
        <v>1153</v>
      </c>
    </row>
    <row r="140" s="2" customFormat="1" ht="14.4" customHeight="1">
      <c r="A140" s="37"/>
      <c r="B140" s="171"/>
      <c r="C140" s="202" t="s">
        <v>237</v>
      </c>
      <c r="D140" s="202" t="s">
        <v>232</v>
      </c>
      <c r="E140" s="203" t="s">
        <v>1154</v>
      </c>
      <c r="F140" s="204" t="s">
        <v>1155</v>
      </c>
      <c r="G140" s="205" t="s">
        <v>280</v>
      </c>
      <c r="H140" s="206">
        <v>2</v>
      </c>
      <c r="I140" s="207"/>
      <c r="J140" s="208">
        <f>ROUND(I140*H140,2)</f>
        <v>0</v>
      </c>
      <c r="K140" s="209"/>
      <c r="L140" s="210"/>
      <c r="M140" s="211" t="s">
        <v>1</v>
      </c>
      <c r="N140" s="212" t="s">
        <v>48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316</v>
      </c>
      <c r="AT140" s="184" t="s">
        <v>232</v>
      </c>
      <c r="AU140" s="184" t="s">
        <v>21</v>
      </c>
      <c r="AY140" s="18" t="s">
        <v>151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159</v>
      </c>
      <c r="BK140" s="185">
        <f>ROUND(I140*H140,2)</f>
        <v>0</v>
      </c>
      <c r="BL140" s="18" t="s">
        <v>237</v>
      </c>
      <c r="BM140" s="184" t="s">
        <v>1156</v>
      </c>
    </row>
    <row r="141" s="2" customFormat="1" ht="14.4" customHeight="1">
      <c r="A141" s="37"/>
      <c r="B141" s="171"/>
      <c r="C141" s="202" t="s">
        <v>242</v>
      </c>
      <c r="D141" s="202" t="s">
        <v>232</v>
      </c>
      <c r="E141" s="203" t="s">
        <v>1157</v>
      </c>
      <c r="F141" s="204" t="s">
        <v>1158</v>
      </c>
      <c r="G141" s="205" t="s">
        <v>280</v>
      </c>
      <c r="H141" s="206">
        <v>2</v>
      </c>
      <c r="I141" s="207"/>
      <c r="J141" s="208">
        <f>ROUND(I141*H141,2)</f>
        <v>0</v>
      </c>
      <c r="K141" s="209"/>
      <c r="L141" s="210"/>
      <c r="M141" s="211" t="s">
        <v>1</v>
      </c>
      <c r="N141" s="212" t="s">
        <v>48</v>
      </c>
      <c r="O141" s="76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316</v>
      </c>
      <c r="AT141" s="184" t="s">
        <v>232</v>
      </c>
      <c r="AU141" s="184" t="s">
        <v>21</v>
      </c>
      <c r="AY141" s="18" t="s">
        <v>151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159</v>
      </c>
      <c r="BK141" s="185">
        <f>ROUND(I141*H141,2)</f>
        <v>0</v>
      </c>
      <c r="BL141" s="18" t="s">
        <v>237</v>
      </c>
      <c r="BM141" s="184" t="s">
        <v>1159</v>
      </c>
    </row>
    <row r="142" s="2" customFormat="1" ht="14.4" customHeight="1">
      <c r="A142" s="37"/>
      <c r="B142" s="171"/>
      <c r="C142" s="202" t="s">
        <v>247</v>
      </c>
      <c r="D142" s="202" t="s">
        <v>232</v>
      </c>
      <c r="E142" s="203" t="s">
        <v>1160</v>
      </c>
      <c r="F142" s="204" t="s">
        <v>1161</v>
      </c>
      <c r="G142" s="205" t="s">
        <v>280</v>
      </c>
      <c r="H142" s="206">
        <v>2</v>
      </c>
      <c r="I142" s="207"/>
      <c r="J142" s="208">
        <f>ROUND(I142*H142,2)</f>
        <v>0</v>
      </c>
      <c r="K142" s="209"/>
      <c r="L142" s="210"/>
      <c r="M142" s="211" t="s">
        <v>1</v>
      </c>
      <c r="N142" s="212" t="s">
        <v>48</v>
      </c>
      <c r="O142" s="76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316</v>
      </c>
      <c r="AT142" s="184" t="s">
        <v>232</v>
      </c>
      <c r="AU142" s="184" t="s">
        <v>21</v>
      </c>
      <c r="AY142" s="18" t="s">
        <v>151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8" t="s">
        <v>159</v>
      </c>
      <c r="BK142" s="185">
        <f>ROUND(I142*H142,2)</f>
        <v>0</v>
      </c>
      <c r="BL142" s="18" t="s">
        <v>237</v>
      </c>
      <c r="BM142" s="184" t="s">
        <v>1162</v>
      </c>
    </row>
    <row r="143" s="2" customFormat="1" ht="14.4" customHeight="1">
      <c r="A143" s="37"/>
      <c r="B143" s="171"/>
      <c r="C143" s="202" t="s">
        <v>252</v>
      </c>
      <c r="D143" s="202" t="s">
        <v>232</v>
      </c>
      <c r="E143" s="203" t="s">
        <v>1163</v>
      </c>
      <c r="F143" s="204" t="s">
        <v>1164</v>
      </c>
      <c r="G143" s="205" t="s">
        <v>558</v>
      </c>
      <c r="H143" s="206">
        <v>8</v>
      </c>
      <c r="I143" s="207"/>
      <c r="J143" s="208">
        <f>ROUND(I143*H143,2)</f>
        <v>0</v>
      </c>
      <c r="K143" s="209"/>
      <c r="L143" s="210"/>
      <c r="M143" s="211" t="s">
        <v>1</v>
      </c>
      <c r="N143" s="212" t="s">
        <v>48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316</v>
      </c>
      <c r="AT143" s="184" t="s">
        <v>232</v>
      </c>
      <c r="AU143" s="184" t="s">
        <v>21</v>
      </c>
      <c r="AY143" s="18" t="s">
        <v>151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159</v>
      </c>
      <c r="BK143" s="185">
        <f>ROUND(I143*H143,2)</f>
        <v>0</v>
      </c>
      <c r="BL143" s="18" t="s">
        <v>237</v>
      </c>
      <c r="BM143" s="184" t="s">
        <v>1165</v>
      </c>
    </row>
    <row r="144" s="2" customFormat="1" ht="14.4" customHeight="1">
      <c r="A144" s="37"/>
      <c r="B144" s="171"/>
      <c r="C144" s="202" t="s">
        <v>258</v>
      </c>
      <c r="D144" s="202" t="s">
        <v>232</v>
      </c>
      <c r="E144" s="203" t="s">
        <v>1166</v>
      </c>
      <c r="F144" s="204" t="s">
        <v>1167</v>
      </c>
      <c r="G144" s="205" t="s">
        <v>280</v>
      </c>
      <c r="H144" s="206">
        <v>2</v>
      </c>
      <c r="I144" s="207"/>
      <c r="J144" s="208">
        <f>ROUND(I144*H144,2)</f>
        <v>0</v>
      </c>
      <c r="K144" s="209"/>
      <c r="L144" s="210"/>
      <c r="M144" s="211" t="s">
        <v>1</v>
      </c>
      <c r="N144" s="212" t="s">
        <v>48</v>
      </c>
      <c r="O144" s="76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316</v>
      </c>
      <c r="AT144" s="184" t="s">
        <v>232</v>
      </c>
      <c r="AU144" s="184" t="s">
        <v>21</v>
      </c>
      <c r="AY144" s="18" t="s">
        <v>151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8" t="s">
        <v>159</v>
      </c>
      <c r="BK144" s="185">
        <f>ROUND(I144*H144,2)</f>
        <v>0</v>
      </c>
      <c r="BL144" s="18" t="s">
        <v>237</v>
      </c>
      <c r="BM144" s="184" t="s">
        <v>1168</v>
      </c>
    </row>
    <row r="145" s="2" customFormat="1" ht="14.4" customHeight="1">
      <c r="A145" s="37"/>
      <c r="B145" s="171"/>
      <c r="C145" s="202" t="s">
        <v>7</v>
      </c>
      <c r="D145" s="202" t="s">
        <v>232</v>
      </c>
      <c r="E145" s="203" t="s">
        <v>1169</v>
      </c>
      <c r="F145" s="204" t="s">
        <v>1170</v>
      </c>
      <c r="G145" s="205" t="s">
        <v>280</v>
      </c>
      <c r="H145" s="206">
        <v>2</v>
      </c>
      <c r="I145" s="207"/>
      <c r="J145" s="208">
        <f>ROUND(I145*H145,2)</f>
        <v>0</v>
      </c>
      <c r="K145" s="209"/>
      <c r="L145" s="210"/>
      <c r="M145" s="211" t="s">
        <v>1</v>
      </c>
      <c r="N145" s="212" t="s">
        <v>48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316</v>
      </c>
      <c r="AT145" s="184" t="s">
        <v>232</v>
      </c>
      <c r="AU145" s="184" t="s">
        <v>21</v>
      </c>
      <c r="AY145" s="18" t="s">
        <v>151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159</v>
      </c>
      <c r="BK145" s="185">
        <f>ROUND(I145*H145,2)</f>
        <v>0</v>
      </c>
      <c r="BL145" s="18" t="s">
        <v>237</v>
      </c>
      <c r="BM145" s="184" t="s">
        <v>1171</v>
      </c>
    </row>
    <row r="146" s="2" customFormat="1" ht="14.4" customHeight="1">
      <c r="A146" s="37"/>
      <c r="B146" s="171"/>
      <c r="C146" s="172" t="s">
        <v>267</v>
      </c>
      <c r="D146" s="172" t="s">
        <v>154</v>
      </c>
      <c r="E146" s="173" t="s">
        <v>1172</v>
      </c>
      <c r="F146" s="174" t="s">
        <v>1173</v>
      </c>
      <c r="G146" s="175" t="s">
        <v>877</v>
      </c>
      <c r="H146" s="176">
        <v>2</v>
      </c>
      <c r="I146" s="177"/>
      <c r="J146" s="178">
        <f>ROUND(I146*H146,2)</f>
        <v>0</v>
      </c>
      <c r="K146" s="179"/>
      <c r="L146" s="38"/>
      <c r="M146" s="180" t="s">
        <v>1</v>
      </c>
      <c r="N146" s="181" t="s">
        <v>48</v>
      </c>
      <c r="O146" s="76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237</v>
      </c>
      <c r="AT146" s="184" t="s">
        <v>154</v>
      </c>
      <c r="AU146" s="184" t="s">
        <v>21</v>
      </c>
      <c r="AY146" s="18" t="s">
        <v>151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8" t="s">
        <v>159</v>
      </c>
      <c r="BK146" s="185">
        <f>ROUND(I146*H146,2)</f>
        <v>0</v>
      </c>
      <c r="BL146" s="18" t="s">
        <v>237</v>
      </c>
      <c r="BM146" s="184" t="s">
        <v>1174</v>
      </c>
    </row>
    <row r="147" s="2" customFormat="1" ht="14.4" customHeight="1">
      <c r="A147" s="37"/>
      <c r="B147" s="171"/>
      <c r="C147" s="172" t="s">
        <v>271</v>
      </c>
      <c r="D147" s="172" t="s">
        <v>154</v>
      </c>
      <c r="E147" s="173" t="s">
        <v>1175</v>
      </c>
      <c r="F147" s="174" t="s">
        <v>1176</v>
      </c>
      <c r="G147" s="175" t="s">
        <v>157</v>
      </c>
      <c r="H147" s="176">
        <v>0.19300000000000001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48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237</v>
      </c>
      <c r="AT147" s="184" t="s">
        <v>154</v>
      </c>
      <c r="AU147" s="184" t="s">
        <v>21</v>
      </c>
      <c r="AY147" s="18" t="s">
        <v>151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159</v>
      </c>
      <c r="BK147" s="185">
        <f>ROUND(I147*H147,2)</f>
        <v>0</v>
      </c>
      <c r="BL147" s="18" t="s">
        <v>237</v>
      </c>
      <c r="BM147" s="184" t="s">
        <v>1177</v>
      </c>
    </row>
    <row r="148" s="12" customFormat="1" ht="25.92" customHeight="1">
      <c r="A148" s="12"/>
      <c r="B148" s="158"/>
      <c r="C148" s="12"/>
      <c r="D148" s="159" t="s">
        <v>81</v>
      </c>
      <c r="E148" s="160" t="s">
        <v>1178</v>
      </c>
      <c r="F148" s="160" t="s">
        <v>1179</v>
      </c>
      <c r="G148" s="12"/>
      <c r="H148" s="12"/>
      <c r="I148" s="161"/>
      <c r="J148" s="162">
        <f>BK148</f>
        <v>0</v>
      </c>
      <c r="K148" s="12"/>
      <c r="L148" s="158"/>
      <c r="M148" s="163"/>
      <c r="N148" s="164"/>
      <c r="O148" s="164"/>
      <c r="P148" s="165">
        <f>SUM(P149:P153)</f>
        <v>0</v>
      </c>
      <c r="Q148" s="164"/>
      <c r="R148" s="165">
        <f>SUM(R149:R153)</f>
        <v>0.0596</v>
      </c>
      <c r="S148" s="164"/>
      <c r="T148" s="166">
        <f>SUM(T149:T153)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9" t="s">
        <v>21</v>
      </c>
      <c r="AT148" s="167" t="s">
        <v>81</v>
      </c>
      <c r="AU148" s="167" t="s">
        <v>82</v>
      </c>
      <c r="AY148" s="159" t="s">
        <v>151</v>
      </c>
      <c r="BK148" s="168">
        <f>SUM(BK149:BK153)</f>
        <v>0</v>
      </c>
    </row>
    <row r="149" s="2" customFormat="1" ht="24.15" customHeight="1">
      <c r="A149" s="37"/>
      <c r="B149" s="171"/>
      <c r="C149" s="172" t="s">
        <v>277</v>
      </c>
      <c r="D149" s="172" t="s">
        <v>154</v>
      </c>
      <c r="E149" s="173" t="s">
        <v>1180</v>
      </c>
      <c r="F149" s="174" t="s">
        <v>1181</v>
      </c>
      <c r="G149" s="175" t="s">
        <v>171</v>
      </c>
      <c r="H149" s="176">
        <v>44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48</v>
      </c>
      <c r="O149" s="76"/>
      <c r="P149" s="182">
        <f>O149*H149</f>
        <v>0</v>
      </c>
      <c r="Q149" s="182">
        <v>0.00067000000000000002</v>
      </c>
      <c r="R149" s="182">
        <f>Q149*H149</f>
        <v>0.029479999999999999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237</v>
      </c>
      <c r="AT149" s="184" t="s">
        <v>154</v>
      </c>
      <c r="AU149" s="184" t="s">
        <v>21</v>
      </c>
      <c r="AY149" s="18" t="s">
        <v>151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159</v>
      </c>
      <c r="BK149" s="185">
        <f>ROUND(I149*H149,2)</f>
        <v>0</v>
      </c>
      <c r="BL149" s="18" t="s">
        <v>237</v>
      </c>
      <c r="BM149" s="184" t="s">
        <v>1182</v>
      </c>
    </row>
    <row r="150" s="2" customFormat="1" ht="24.15" customHeight="1">
      <c r="A150" s="37"/>
      <c r="B150" s="171"/>
      <c r="C150" s="172" t="s">
        <v>282</v>
      </c>
      <c r="D150" s="172" t="s">
        <v>154</v>
      </c>
      <c r="E150" s="173" t="s">
        <v>1183</v>
      </c>
      <c r="F150" s="174" t="s">
        <v>1184</v>
      </c>
      <c r="G150" s="175" t="s">
        <v>171</v>
      </c>
      <c r="H150" s="176">
        <v>36</v>
      </c>
      <c r="I150" s="177"/>
      <c r="J150" s="178">
        <f>ROUND(I150*H150,2)</f>
        <v>0</v>
      </c>
      <c r="K150" s="179"/>
      <c r="L150" s="38"/>
      <c r="M150" s="180" t="s">
        <v>1</v>
      </c>
      <c r="N150" s="181" t="s">
        <v>48</v>
      </c>
      <c r="O150" s="76"/>
      <c r="P150" s="182">
        <f>O150*H150</f>
        <v>0</v>
      </c>
      <c r="Q150" s="182">
        <v>0.00077999999999999999</v>
      </c>
      <c r="R150" s="182">
        <f>Q150*H150</f>
        <v>0.028080000000000001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237</v>
      </c>
      <c r="AT150" s="184" t="s">
        <v>154</v>
      </c>
      <c r="AU150" s="184" t="s">
        <v>21</v>
      </c>
      <c r="AY150" s="18" t="s">
        <v>151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8" t="s">
        <v>159</v>
      </c>
      <c r="BK150" s="185">
        <f>ROUND(I150*H150,2)</f>
        <v>0</v>
      </c>
      <c r="BL150" s="18" t="s">
        <v>237</v>
      </c>
      <c r="BM150" s="184" t="s">
        <v>1185</v>
      </c>
    </row>
    <row r="151" s="2" customFormat="1" ht="24.15" customHeight="1">
      <c r="A151" s="37"/>
      <c r="B151" s="171"/>
      <c r="C151" s="172" t="s">
        <v>286</v>
      </c>
      <c r="D151" s="172" t="s">
        <v>154</v>
      </c>
      <c r="E151" s="173" t="s">
        <v>1186</v>
      </c>
      <c r="F151" s="174" t="s">
        <v>1187</v>
      </c>
      <c r="G151" s="175" t="s">
        <v>1188</v>
      </c>
      <c r="H151" s="176">
        <v>2</v>
      </c>
      <c r="I151" s="177"/>
      <c r="J151" s="178">
        <f>ROUND(I151*H151,2)</f>
        <v>0</v>
      </c>
      <c r="K151" s="179"/>
      <c r="L151" s="38"/>
      <c r="M151" s="180" t="s">
        <v>1</v>
      </c>
      <c r="N151" s="181" t="s">
        <v>48</v>
      </c>
      <c r="O151" s="76"/>
      <c r="P151" s="182">
        <f>O151*H151</f>
        <v>0</v>
      </c>
      <c r="Q151" s="182">
        <v>0.0010200000000000001</v>
      </c>
      <c r="R151" s="182">
        <f>Q151*H151</f>
        <v>0.0020400000000000001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237</v>
      </c>
      <c r="AT151" s="184" t="s">
        <v>154</v>
      </c>
      <c r="AU151" s="184" t="s">
        <v>21</v>
      </c>
      <c r="AY151" s="18" t="s">
        <v>151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159</v>
      </c>
      <c r="BK151" s="185">
        <f>ROUND(I151*H151,2)</f>
        <v>0</v>
      </c>
      <c r="BL151" s="18" t="s">
        <v>237</v>
      </c>
      <c r="BM151" s="184" t="s">
        <v>1189</v>
      </c>
    </row>
    <row r="152" s="2" customFormat="1" ht="14.4" customHeight="1">
      <c r="A152" s="37"/>
      <c r="B152" s="171"/>
      <c r="C152" s="172" t="s">
        <v>291</v>
      </c>
      <c r="D152" s="172" t="s">
        <v>154</v>
      </c>
      <c r="E152" s="173" t="s">
        <v>1190</v>
      </c>
      <c r="F152" s="174" t="s">
        <v>1191</v>
      </c>
      <c r="G152" s="175" t="s">
        <v>171</v>
      </c>
      <c r="H152" s="176">
        <v>90</v>
      </c>
      <c r="I152" s="177"/>
      <c r="J152" s="178">
        <f>ROUND(I152*H152,2)</f>
        <v>0</v>
      </c>
      <c r="K152" s="179"/>
      <c r="L152" s="38"/>
      <c r="M152" s="180" t="s">
        <v>1</v>
      </c>
      <c r="N152" s="181" t="s">
        <v>48</v>
      </c>
      <c r="O152" s="76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237</v>
      </c>
      <c r="AT152" s="184" t="s">
        <v>154</v>
      </c>
      <c r="AU152" s="184" t="s">
        <v>21</v>
      </c>
      <c r="AY152" s="18" t="s">
        <v>151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8" t="s">
        <v>159</v>
      </c>
      <c r="BK152" s="185">
        <f>ROUND(I152*H152,2)</f>
        <v>0</v>
      </c>
      <c r="BL152" s="18" t="s">
        <v>237</v>
      </c>
      <c r="BM152" s="184" t="s">
        <v>1192</v>
      </c>
    </row>
    <row r="153" s="2" customFormat="1" ht="14.4" customHeight="1">
      <c r="A153" s="37"/>
      <c r="B153" s="171"/>
      <c r="C153" s="172" t="s">
        <v>297</v>
      </c>
      <c r="D153" s="172" t="s">
        <v>154</v>
      </c>
      <c r="E153" s="173" t="s">
        <v>1193</v>
      </c>
      <c r="F153" s="174" t="s">
        <v>1194</v>
      </c>
      <c r="G153" s="175" t="s">
        <v>157</v>
      </c>
      <c r="H153" s="176">
        <v>0.059999999999999998</v>
      </c>
      <c r="I153" s="177"/>
      <c r="J153" s="178">
        <f>ROUND(I153*H153,2)</f>
        <v>0</v>
      </c>
      <c r="K153" s="179"/>
      <c r="L153" s="38"/>
      <c r="M153" s="180" t="s">
        <v>1</v>
      </c>
      <c r="N153" s="181" t="s">
        <v>48</v>
      </c>
      <c r="O153" s="76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237</v>
      </c>
      <c r="AT153" s="184" t="s">
        <v>154</v>
      </c>
      <c r="AU153" s="184" t="s">
        <v>21</v>
      </c>
      <c r="AY153" s="18" t="s">
        <v>151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8" t="s">
        <v>159</v>
      </c>
      <c r="BK153" s="185">
        <f>ROUND(I153*H153,2)</f>
        <v>0</v>
      </c>
      <c r="BL153" s="18" t="s">
        <v>237</v>
      </c>
      <c r="BM153" s="184" t="s">
        <v>1195</v>
      </c>
    </row>
    <row r="154" s="12" customFormat="1" ht="25.92" customHeight="1">
      <c r="A154" s="12"/>
      <c r="B154" s="158"/>
      <c r="C154" s="12"/>
      <c r="D154" s="159" t="s">
        <v>81</v>
      </c>
      <c r="E154" s="160" t="s">
        <v>1196</v>
      </c>
      <c r="F154" s="160" t="s">
        <v>1197</v>
      </c>
      <c r="G154" s="12"/>
      <c r="H154" s="12"/>
      <c r="I154" s="161"/>
      <c r="J154" s="162">
        <f>BK154</f>
        <v>0</v>
      </c>
      <c r="K154" s="12"/>
      <c r="L154" s="158"/>
      <c r="M154" s="163"/>
      <c r="N154" s="164"/>
      <c r="O154" s="164"/>
      <c r="P154" s="165">
        <f>SUM(P155:P164)</f>
        <v>0</v>
      </c>
      <c r="Q154" s="164"/>
      <c r="R154" s="165">
        <f>SUM(R155:R164)</f>
        <v>0</v>
      </c>
      <c r="S154" s="164"/>
      <c r="T154" s="166">
        <f>SUM(T155:T164)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59" t="s">
        <v>21</v>
      </c>
      <c r="AT154" s="167" t="s">
        <v>81</v>
      </c>
      <c r="AU154" s="167" t="s">
        <v>82</v>
      </c>
      <c r="AY154" s="159" t="s">
        <v>151</v>
      </c>
      <c r="BK154" s="168">
        <f>SUM(BK155:BK164)</f>
        <v>0</v>
      </c>
    </row>
    <row r="155" s="2" customFormat="1" ht="24.15" customHeight="1">
      <c r="A155" s="37"/>
      <c r="B155" s="171"/>
      <c r="C155" s="172" t="s">
        <v>302</v>
      </c>
      <c r="D155" s="172" t="s">
        <v>154</v>
      </c>
      <c r="E155" s="173" t="s">
        <v>1198</v>
      </c>
      <c r="F155" s="174" t="s">
        <v>1199</v>
      </c>
      <c r="G155" s="175" t="s">
        <v>280</v>
      </c>
      <c r="H155" s="176">
        <v>2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48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237</v>
      </c>
      <c r="AT155" s="184" t="s">
        <v>154</v>
      </c>
      <c r="AU155" s="184" t="s">
        <v>21</v>
      </c>
      <c r="AY155" s="18" t="s">
        <v>151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159</v>
      </c>
      <c r="BK155" s="185">
        <f>ROUND(I155*H155,2)</f>
        <v>0</v>
      </c>
      <c r="BL155" s="18" t="s">
        <v>237</v>
      </c>
      <c r="BM155" s="184" t="s">
        <v>1200</v>
      </c>
    </row>
    <row r="156" s="2" customFormat="1" ht="24.15" customHeight="1">
      <c r="A156" s="37"/>
      <c r="B156" s="171"/>
      <c r="C156" s="172" t="s">
        <v>307</v>
      </c>
      <c r="D156" s="172" t="s">
        <v>154</v>
      </c>
      <c r="E156" s="173" t="s">
        <v>1201</v>
      </c>
      <c r="F156" s="174" t="s">
        <v>1202</v>
      </c>
      <c r="G156" s="175" t="s">
        <v>280</v>
      </c>
      <c r="H156" s="176">
        <v>5</v>
      </c>
      <c r="I156" s="177"/>
      <c r="J156" s="178">
        <f>ROUND(I156*H156,2)</f>
        <v>0</v>
      </c>
      <c r="K156" s="179"/>
      <c r="L156" s="38"/>
      <c r="M156" s="180" t="s">
        <v>1</v>
      </c>
      <c r="N156" s="181" t="s">
        <v>48</v>
      </c>
      <c r="O156" s="76"/>
      <c r="P156" s="182">
        <f>O156*H156</f>
        <v>0</v>
      </c>
      <c r="Q156" s="182">
        <v>0</v>
      </c>
      <c r="R156" s="182">
        <f>Q156*H156</f>
        <v>0</v>
      </c>
      <c r="S156" s="182">
        <v>0</v>
      </c>
      <c r="T156" s="183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4" t="s">
        <v>237</v>
      </c>
      <c r="AT156" s="184" t="s">
        <v>154</v>
      </c>
      <c r="AU156" s="184" t="s">
        <v>21</v>
      </c>
      <c r="AY156" s="18" t="s">
        <v>151</v>
      </c>
      <c r="BE156" s="185">
        <f>IF(N156="základní",J156,0)</f>
        <v>0</v>
      </c>
      <c r="BF156" s="185">
        <f>IF(N156="snížená",J156,0)</f>
        <v>0</v>
      </c>
      <c r="BG156" s="185">
        <f>IF(N156="zákl. přenesená",J156,0)</f>
        <v>0</v>
      </c>
      <c r="BH156" s="185">
        <f>IF(N156="sníž. přenesená",J156,0)</f>
        <v>0</v>
      </c>
      <c r="BI156" s="185">
        <f>IF(N156="nulová",J156,0)</f>
        <v>0</v>
      </c>
      <c r="BJ156" s="18" t="s">
        <v>159</v>
      </c>
      <c r="BK156" s="185">
        <f>ROUND(I156*H156,2)</f>
        <v>0</v>
      </c>
      <c r="BL156" s="18" t="s">
        <v>237</v>
      </c>
      <c r="BM156" s="184" t="s">
        <v>1203</v>
      </c>
    </row>
    <row r="157" s="2" customFormat="1" ht="24.15" customHeight="1">
      <c r="A157" s="37"/>
      <c r="B157" s="171"/>
      <c r="C157" s="172" t="s">
        <v>312</v>
      </c>
      <c r="D157" s="172" t="s">
        <v>154</v>
      </c>
      <c r="E157" s="173" t="s">
        <v>1204</v>
      </c>
      <c r="F157" s="174" t="s">
        <v>1205</v>
      </c>
      <c r="G157" s="175" t="s">
        <v>280</v>
      </c>
      <c r="H157" s="176">
        <v>3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48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237</v>
      </c>
      <c r="AT157" s="184" t="s">
        <v>154</v>
      </c>
      <c r="AU157" s="184" t="s">
        <v>21</v>
      </c>
      <c r="AY157" s="18" t="s">
        <v>151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159</v>
      </c>
      <c r="BK157" s="185">
        <f>ROUND(I157*H157,2)</f>
        <v>0</v>
      </c>
      <c r="BL157" s="18" t="s">
        <v>237</v>
      </c>
      <c r="BM157" s="184" t="s">
        <v>1206</v>
      </c>
    </row>
    <row r="158" s="2" customFormat="1" ht="24.15" customHeight="1">
      <c r="A158" s="37"/>
      <c r="B158" s="171"/>
      <c r="C158" s="172" t="s">
        <v>316</v>
      </c>
      <c r="D158" s="172" t="s">
        <v>154</v>
      </c>
      <c r="E158" s="173" t="s">
        <v>1207</v>
      </c>
      <c r="F158" s="174" t="s">
        <v>1208</v>
      </c>
      <c r="G158" s="175" t="s">
        <v>280</v>
      </c>
      <c r="H158" s="176">
        <v>2</v>
      </c>
      <c r="I158" s="177"/>
      <c r="J158" s="178">
        <f>ROUND(I158*H158,2)</f>
        <v>0</v>
      </c>
      <c r="K158" s="179"/>
      <c r="L158" s="38"/>
      <c r="M158" s="180" t="s">
        <v>1</v>
      </c>
      <c r="N158" s="181" t="s">
        <v>48</v>
      </c>
      <c r="O158" s="76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4" t="s">
        <v>237</v>
      </c>
      <c r="AT158" s="184" t="s">
        <v>154</v>
      </c>
      <c r="AU158" s="184" t="s">
        <v>21</v>
      </c>
      <c r="AY158" s="18" t="s">
        <v>151</v>
      </c>
      <c r="BE158" s="185">
        <f>IF(N158="základní",J158,0)</f>
        <v>0</v>
      </c>
      <c r="BF158" s="185">
        <f>IF(N158="snížená",J158,0)</f>
        <v>0</v>
      </c>
      <c r="BG158" s="185">
        <f>IF(N158="zákl. přenesená",J158,0)</f>
        <v>0</v>
      </c>
      <c r="BH158" s="185">
        <f>IF(N158="sníž. přenesená",J158,0)</f>
        <v>0</v>
      </c>
      <c r="BI158" s="185">
        <f>IF(N158="nulová",J158,0)</f>
        <v>0</v>
      </c>
      <c r="BJ158" s="18" t="s">
        <v>159</v>
      </c>
      <c r="BK158" s="185">
        <f>ROUND(I158*H158,2)</f>
        <v>0</v>
      </c>
      <c r="BL158" s="18" t="s">
        <v>237</v>
      </c>
      <c r="BM158" s="184" t="s">
        <v>1209</v>
      </c>
    </row>
    <row r="159" s="2" customFormat="1" ht="14.4" customHeight="1">
      <c r="A159" s="37"/>
      <c r="B159" s="171"/>
      <c r="C159" s="172" t="s">
        <v>320</v>
      </c>
      <c r="D159" s="172" t="s">
        <v>154</v>
      </c>
      <c r="E159" s="173" t="s">
        <v>1210</v>
      </c>
      <c r="F159" s="174" t="s">
        <v>1211</v>
      </c>
      <c r="G159" s="175" t="s">
        <v>280</v>
      </c>
      <c r="H159" s="176">
        <v>5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48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237</v>
      </c>
      <c r="AT159" s="184" t="s">
        <v>154</v>
      </c>
      <c r="AU159" s="184" t="s">
        <v>21</v>
      </c>
      <c r="AY159" s="18" t="s">
        <v>151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159</v>
      </c>
      <c r="BK159" s="185">
        <f>ROUND(I159*H159,2)</f>
        <v>0</v>
      </c>
      <c r="BL159" s="18" t="s">
        <v>237</v>
      </c>
      <c r="BM159" s="184" t="s">
        <v>1212</v>
      </c>
    </row>
    <row r="160" s="2" customFormat="1" ht="14.4" customHeight="1">
      <c r="A160" s="37"/>
      <c r="B160" s="171"/>
      <c r="C160" s="172" t="s">
        <v>188</v>
      </c>
      <c r="D160" s="172" t="s">
        <v>154</v>
      </c>
      <c r="E160" s="173" t="s">
        <v>1213</v>
      </c>
      <c r="F160" s="174" t="s">
        <v>1214</v>
      </c>
      <c r="G160" s="175" t="s">
        <v>280</v>
      </c>
      <c r="H160" s="176">
        <v>2</v>
      </c>
      <c r="I160" s="177"/>
      <c r="J160" s="178">
        <f>ROUND(I160*H160,2)</f>
        <v>0</v>
      </c>
      <c r="K160" s="179"/>
      <c r="L160" s="38"/>
      <c r="M160" s="180" t="s">
        <v>1</v>
      </c>
      <c r="N160" s="181" t="s">
        <v>48</v>
      </c>
      <c r="O160" s="76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4" t="s">
        <v>237</v>
      </c>
      <c r="AT160" s="184" t="s">
        <v>154</v>
      </c>
      <c r="AU160" s="184" t="s">
        <v>21</v>
      </c>
      <c r="AY160" s="18" t="s">
        <v>151</v>
      </c>
      <c r="BE160" s="185">
        <f>IF(N160="základní",J160,0)</f>
        <v>0</v>
      </c>
      <c r="BF160" s="185">
        <f>IF(N160="snížená",J160,0)</f>
        <v>0</v>
      </c>
      <c r="BG160" s="185">
        <f>IF(N160="zákl. přenesená",J160,0)</f>
        <v>0</v>
      </c>
      <c r="BH160" s="185">
        <f>IF(N160="sníž. přenesená",J160,0)</f>
        <v>0</v>
      </c>
      <c r="BI160" s="185">
        <f>IF(N160="nulová",J160,0)</f>
        <v>0</v>
      </c>
      <c r="BJ160" s="18" t="s">
        <v>159</v>
      </c>
      <c r="BK160" s="185">
        <f>ROUND(I160*H160,2)</f>
        <v>0</v>
      </c>
      <c r="BL160" s="18" t="s">
        <v>237</v>
      </c>
      <c r="BM160" s="184" t="s">
        <v>1215</v>
      </c>
    </row>
    <row r="161" s="2" customFormat="1" ht="24.15" customHeight="1">
      <c r="A161" s="37"/>
      <c r="B161" s="171"/>
      <c r="C161" s="172" t="s">
        <v>328</v>
      </c>
      <c r="D161" s="172" t="s">
        <v>154</v>
      </c>
      <c r="E161" s="173" t="s">
        <v>1216</v>
      </c>
      <c r="F161" s="174" t="s">
        <v>1217</v>
      </c>
      <c r="G161" s="175" t="s">
        <v>280</v>
      </c>
      <c r="H161" s="176">
        <v>2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48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237</v>
      </c>
      <c r="AT161" s="184" t="s">
        <v>154</v>
      </c>
      <c r="AU161" s="184" t="s">
        <v>21</v>
      </c>
      <c r="AY161" s="18" t="s">
        <v>151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159</v>
      </c>
      <c r="BK161" s="185">
        <f>ROUND(I161*H161,2)</f>
        <v>0</v>
      </c>
      <c r="BL161" s="18" t="s">
        <v>237</v>
      </c>
      <c r="BM161" s="184" t="s">
        <v>1218</v>
      </c>
    </row>
    <row r="162" s="2" customFormat="1" ht="24.15" customHeight="1">
      <c r="A162" s="37"/>
      <c r="B162" s="171"/>
      <c r="C162" s="172" t="s">
        <v>333</v>
      </c>
      <c r="D162" s="172" t="s">
        <v>154</v>
      </c>
      <c r="E162" s="173" t="s">
        <v>1219</v>
      </c>
      <c r="F162" s="174" t="s">
        <v>1220</v>
      </c>
      <c r="G162" s="175" t="s">
        <v>280</v>
      </c>
      <c r="H162" s="176">
        <v>2</v>
      </c>
      <c r="I162" s="177"/>
      <c r="J162" s="178">
        <f>ROUND(I162*H162,2)</f>
        <v>0</v>
      </c>
      <c r="K162" s="179"/>
      <c r="L162" s="38"/>
      <c r="M162" s="180" t="s">
        <v>1</v>
      </c>
      <c r="N162" s="181" t="s">
        <v>48</v>
      </c>
      <c r="O162" s="76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237</v>
      </c>
      <c r="AT162" s="184" t="s">
        <v>154</v>
      </c>
      <c r="AU162" s="184" t="s">
        <v>21</v>
      </c>
      <c r="AY162" s="18" t="s">
        <v>151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8" t="s">
        <v>159</v>
      </c>
      <c r="BK162" s="185">
        <f>ROUND(I162*H162,2)</f>
        <v>0</v>
      </c>
      <c r="BL162" s="18" t="s">
        <v>237</v>
      </c>
      <c r="BM162" s="184" t="s">
        <v>1221</v>
      </c>
    </row>
    <row r="163" s="2" customFormat="1" ht="14.4" customHeight="1">
      <c r="A163" s="37"/>
      <c r="B163" s="171"/>
      <c r="C163" s="172" t="s">
        <v>337</v>
      </c>
      <c r="D163" s="172" t="s">
        <v>154</v>
      </c>
      <c r="E163" s="173" t="s">
        <v>1222</v>
      </c>
      <c r="F163" s="174" t="s">
        <v>1223</v>
      </c>
      <c r="G163" s="175" t="s">
        <v>280</v>
      </c>
      <c r="H163" s="176">
        <v>7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48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237</v>
      </c>
      <c r="AT163" s="184" t="s">
        <v>154</v>
      </c>
      <c r="AU163" s="184" t="s">
        <v>21</v>
      </c>
      <c r="AY163" s="18" t="s">
        <v>151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159</v>
      </c>
      <c r="BK163" s="185">
        <f>ROUND(I163*H163,2)</f>
        <v>0</v>
      </c>
      <c r="BL163" s="18" t="s">
        <v>237</v>
      </c>
      <c r="BM163" s="184" t="s">
        <v>1224</v>
      </c>
    </row>
    <row r="164" s="2" customFormat="1" ht="14.4" customHeight="1">
      <c r="A164" s="37"/>
      <c r="B164" s="171"/>
      <c r="C164" s="172" t="s">
        <v>342</v>
      </c>
      <c r="D164" s="172" t="s">
        <v>154</v>
      </c>
      <c r="E164" s="173" t="s">
        <v>1225</v>
      </c>
      <c r="F164" s="174" t="s">
        <v>1226</v>
      </c>
      <c r="G164" s="175" t="s">
        <v>157</v>
      </c>
      <c r="H164" s="176">
        <v>0.17299999999999999</v>
      </c>
      <c r="I164" s="177"/>
      <c r="J164" s="178">
        <f>ROUND(I164*H164,2)</f>
        <v>0</v>
      </c>
      <c r="K164" s="179"/>
      <c r="L164" s="38"/>
      <c r="M164" s="221" t="s">
        <v>1</v>
      </c>
      <c r="N164" s="222" t="s">
        <v>48</v>
      </c>
      <c r="O164" s="223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4" t="s">
        <v>237</v>
      </c>
      <c r="AT164" s="184" t="s">
        <v>154</v>
      </c>
      <c r="AU164" s="184" t="s">
        <v>21</v>
      </c>
      <c r="AY164" s="18" t="s">
        <v>151</v>
      </c>
      <c r="BE164" s="185">
        <f>IF(N164="základní",J164,0)</f>
        <v>0</v>
      </c>
      <c r="BF164" s="185">
        <f>IF(N164="snížená",J164,0)</f>
        <v>0</v>
      </c>
      <c r="BG164" s="185">
        <f>IF(N164="zákl. přenesená",J164,0)</f>
        <v>0</v>
      </c>
      <c r="BH164" s="185">
        <f>IF(N164="sníž. přenesená",J164,0)</f>
        <v>0</v>
      </c>
      <c r="BI164" s="185">
        <f>IF(N164="nulová",J164,0)</f>
        <v>0</v>
      </c>
      <c r="BJ164" s="18" t="s">
        <v>159</v>
      </c>
      <c r="BK164" s="185">
        <f>ROUND(I164*H164,2)</f>
        <v>0</v>
      </c>
      <c r="BL164" s="18" t="s">
        <v>237</v>
      </c>
      <c r="BM164" s="184" t="s">
        <v>1227</v>
      </c>
    </row>
    <row r="165" s="2" customFormat="1" ht="6.96" customHeight="1">
      <c r="A165" s="37"/>
      <c r="B165" s="59"/>
      <c r="C165" s="60"/>
      <c r="D165" s="60"/>
      <c r="E165" s="60"/>
      <c r="F165" s="60"/>
      <c r="G165" s="60"/>
      <c r="H165" s="60"/>
      <c r="I165" s="60"/>
      <c r="J165" s="60"/>
      <c r="K165" s="60"/>
      <c r="L165" s="38"/>
      <c r="M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</row>
  </sheetData>
  <autoFilter ref="C120:K16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21</v>
      </c>
    </row>
    <row r="4" hidden="1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Rekonstrukce bytů Velké náměstí 366, Králíky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1228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19</v>
      </c>
      <c r="E11" s="37"/>
      <c r="F11" s="26" t="s">
        <v>1</v>
      </c>
      <c r="G11" s="37"/>
      <c r="H11" s="37"/>
      <c r="I11" s="31" t="s">
        <v>20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22</v>
      </c>
      <c r="E12" s="37"/>
      <c r="F12" s="26" t="s">
        <v>40</v>
      </c>
      <c r="G12" s="37"/>
      <c r="H12" s="37"/>
      <c r="I12" s="31" t="s">
        <v>24</v>
      </c>
      <c r="J12" s="68" t="str">
        <f>'Rekapitulace stavby'!AN8</f>
        <v>7. 10. 2021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28</v>
      </c>
      <c r="E14" s="37"/>
      <c r="F14" s="37"/>
      <c r="G14" s="37"/>
      <c r="H14" s="37"/>
      <c r="I14" s="31" t="s">
        <v>29</v>
      </c>
      <c r="J14" s="26" t="s">
        <v>30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">
        <v>31</v>
      </c>
      <c r="F15" s="37"/>
      <c r="G15" s="37"/>
      <c r="H15" s="37"/>
      <c r="I15" s="31" t="s">
        <v>32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33</v>
      </c>
      <c r="E17" s="37"/>
      <c r="F17" s="37"/>
      <c r="G17" s="37"/>
      <c r="H17" s="37"/>
      <c r="I17" s="31" t="s">
        <v>29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32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35</v>
      </c>
      <c r="E20" s="37"/>
      <c r="F20" s="37"/>
      <c r="G20" s="37"/>
      <c r="H20" s="37"/>
      <c r="I20" s="31" t="s">
        <v>29</v>
      </c>
      <c r="J20" s="26" t="s">
        <v>1097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">
        <v>1098</v>
      </c>
      <c r="F21" s="37"/>
      <c r="G21" s="37"/>
      <c r="H21" s="37"/>
      <c r="I21" s="31" t="s">
        <v>32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39</v>
      </c>
      <c r="E23" s="37"/>
      <c r="F23" s="37"/>
      <c r="G23" s="37"/>
      <c r="H23" s="37"/>
      <c r="I23" s="31" t="s">
        <v>29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32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41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42</v>
      </c>
      <c r="E30" s="37"/>
      <c r="F30" s="37"/>
      <c r="G30" s="37"/>
      <c r="H30" s="37"/>
      <c r="I30" s="37"/>
      <c r="J30" s="95">
        <f>ROUND(J118,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44</v>
      </c>
      <c r="G32" s="37"/>
      <c r="H32" s="37"/>
      <c r="I32" s="42" t="s">
        <v>43</v>
      </c>
      <c r="J32" s="42" t="s">
        <v>45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46</v>
      </c>
      <c r="E33" s="31" t="s">
        <v>47</v>
      </c>
      <c r="F33" s="126">
        <f>ROUND((SUM(BE118:BE133)),  2)</f>
        <v>0</v>
      </c>
      <c r="G33" s="37"/>
      <c r="H33" s="37"/>
      <c r="I33" s="127">
        <v>0.20999999999999999</v>
      </c>
      <c r="J33" s="126">
        <f>ROUND(((SUM(BE118:BE133))*I33),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48</v>
      </c>
      <c r="F34" s="126">
        <f>ROUND((SUM(BF118:BF133)),  2)</f>
        <v>0</v>
      </c>
      <c r="G34" s="37"/>
      <c r="H34" s="37"/>
      <c r="I34" s="127">
        <v>0.14999999999999999</v>
      </c>
      <c r="J34" s="126">
        <f>ROUND(((SUM(BF118:BF133))*I34),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49</v>
      </c>
      <c r="F35" s="126">
        <f>ROUND((SUM(BG118:BG133)),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50</v>
      </c>
      <c r="F36" s="126">
        <f>ROUND((SUM(BH118:BH133)),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51</v>
      </c>
      <c r="F37" s="126">
        <f>ROUND((SUM(BI118:BI133)),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52</v>
      </c>
      <c r="E39" s="80"/>
      <c r="F39" s="80"/>
      <c r="G39" s="130" t="s">
        <v>53</v>
      </c>
      <c r="H39" s="131" t="s">
        <v>54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55</v>
      </c>
      <c r="E50" s="56"/>
      <c r="F50" s="56"/>
      <c r="G50" s="55" t="s">
        <v>56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57</v>
      </c>
      <c r="E61" s="40"/>
      <c r="F61" s="134" t="s">
        <v>58</v>
      </c>
      <c r="G61" s="57" t="s">
        <v>57</v>
      </c>
      <c r="H61" s="40"/>
      <c r="I61" s="40"/>
      <c r="J61" s="135" t="s">
        <v>58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59</v>
      </c>
      <c r="E65" s="58"/>
      <c r="F65" s="58"/>
      <c r="G65" s="55" t="s">
        <v>60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57</v>
      </c>
      <c r="E76" s="40"/>
      <c r="F76" s="134" t="s">
        <v>58</v>
      </c>
      <c r="G76" s="57" t="s">
        <v>57</v>
      </c>
      <c r="H76" s="40"/>
      <c r="I76" s="40"/>
      <c r="J76" s="135" t="s">
        <v>58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Rekonstrukce bytů Velké náměstí 366, Králíky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072019-F - PLYN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22</v>
      </c>
      <c r="D89" s="37"/>
      <c r="E89" s="37"/>
      <c r="F89" s="26" t="str">
        <f>F12</f>
        <v xml:space="preserve"> </v>
      </c>
      <c r="G89" s="37"/>
      <c r="H89" s="37"/>
      <c r="I89" s="31" t="s">
        <v>24</v>
      </c>
      <c r="J89" s="68" t="str">
        <f>IF(J12="","",J12)</f>
        <v>7. 10. 2021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28</v>
      </c>
      <c r="D91" s="37"/>
      <c r="E91" s="37"/>
      <c r="F91" s="26" t="str">
        <f>E15</f>
        <v>Město Králíky</v>
      </c>
      <c r="G91" s="37"/>
      <c r="H91" s="37"/>
      <c r="I91" s="31" t="s">
        <v>35</v>
      </c>
      <c r="J91" s="35" t="str">
        <f>E21</f>
        <v>Miroslav Šrámek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33</v>
      </c>
      <c r="D92" s="37"/>
      <c r="E92" s="37"/>
      <c r="F92" s="26" t="str">
        <f>IF(E18="","",E18)</f>
        <v>Vyplň údaj</v>
      </c>
      <c r="G92" s="37"/>
      <c r="H92" s="37"/>
      <c r="I92" s="31" t="s">
        <v>39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J118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hidden="1" s="9" customFormat="1" ht="24.96" customHeight="1">
      <c r="A97" s="9"/>
      <c r="B97" s="139"/>
      <c r="C97" s="9"/>
      <c r="D97" s="140" t="s">
        <v>1229</v>
      </c>
      <c r="E97" s="141"/>
      <c r="F97" s="141"/>
      <c r="G97" s="141"/>
      <c r="H97" s="141"/>
      <c r="I97" s="141"/>
      <c r="J97" s="142">
        <f>J119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9" customFormat="1" ht="24.96" customHeight="1">
      <c r="A98" s="9"/>
      <c r="B98" s="139"/>
      <c r="C98" s="9"/>
      <c r="D98" s="140" t="s">
        <v>1102</v>
      </c>
      <c r="E98" s="141"/>
      <c r="F98" s="141"/>
      <c r="G98" s="141"/>
      <c r="H98" s="141"/>
      <c r="I98" s="141"/>
      <c r="J98" s="142">
        <f>J129</f>
        <v>0</v>
      </c>
      <c r="K98" s="9"/>
      <c r="L98" s="13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hidden="1" s="2" customFormat="1" ht="6.96" customHeight="1">
      <c r="A100" s="37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/>
    <row r="102" hidden="1"/>
    <row r="103" hidden="1"/>
    <row r="104" s="2" customFormat="1" ht="6.96" customHeight="1">
      <c r="A104" s="37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136</v>
      </c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7"/>
      <c r="D108" s="37"/>
      <c r="E108" s="120" t="str">
        <f>E7</f>
        <v>Rekonstrukce bytů Velké náměstí 366, Králíky</v>
      </c>
      <c r="F108" s="31"/>
      <c r="G108" s="31"/>
      <c r="H108" s="31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107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66" t="str">
        <f>E9</f>
        <v>072019-F - PLYN</v>
      </c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22</v>
      </c>
      <c r="D112" s="37"/>
      <c r="E112" s="37"/>
      <c r="F112" s="26" t="str">
        <f>F12</f>
        <v xml:space="preserve"> </v>
      </c>
      <c r="G112" s="37"/>
      <c r="H112" s="37"/>
      <c r="I112" s="31" t="s">
        <v>24</v>
      </c>
      <c r="J112" s="68" t="str">
        <f>IF(J12="","",J12)</f>
        <v>7. 10. 2021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28</v>
      </c>
      <c r="D114" s="37"/>
      <c r="E114" s="37"/>
      <c r="F114" s="26" t="str">
        <f>E15</f>
        <v>Město Králíky</v>
      </c>
      <c r="G114" s="37"/>
      <c r="H114" s="37"/>
      <c r="I114" s="31" t="s">
        <v>35</v>
      </c>
      <c r="J114" s="35" t="str">
        <f>E21</f>
        <v>Miroslav Šrámek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33</v>
      </c>
      <c r="D115" s="37"/>
      <c r="E115" s="37"/>
      <c r="F115" s="26" t="str">
        <f>IF(E18="","",E18)</f>
        <v>Vyplň údaj</v>
      </c>
      <c r="G115" s="37"/>
      <c r="H115" s="37"/>
      <c r="I115" s="31" t="s">
        <v>39</v>
      </c>
      <c r="J115" s="35" t="str">
        <f>E24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47"/>
      <c r="B117" s="148"/>
      <c r="C117" s="149" t="s">
        <v>137</v>
      </c>
      <c r="D117" s="150" t="s">
        <v>67</v>
      </c>
      <c r="E117" s="150" t="s">
        <v>63</v>
      </c>
      <c r="F117" s="150" t="s">
        <v>64</v>
      </c>
      <c r="G117" s="150" t="s">
        <v>138</v>
      </c>
      <c r="H117" s="150" t="s">
        <v>139</v>
      </c>
      <c r="I117" s="150" t="s">
        <v>140</v>
      </c>
      <c r="J117" s="151" t="s">
        <v>111</v>
      </c>
      <c r="K117" s="152" t="s">
        <v>141</v>
      </c>
      <c r="L117" s="153"/>
      <c r="M117" s="85" t="s">
        <v>1</v>
      </c>
      <c r="N117" s="86" t="s">
        <v>46</v>
      </c>
      <c r="O117" s="86" t="s">
        <v>142</v>
      </c>
      <c r="P117" s="86" t="s">
        <v>143</v>
      </c>
      <c r="Q117" s="86" t="s">
        <v>144</v>
      </c>
      <c r="R117" s="86" t="s">
        <v>145</v>
      </c>
      <c r="S117" s="86" t="s">
        <v>146</v>
      </c>
      <c r="T117" s="87" t="s">
        <v>147</v>
      </c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="2" customFormat="1" ht="22.8" customHeight="1">
      <c r="A118" s="37"/>
      <c r="B118" s="38"/>
      <c r="C118" s="92" t="s">
        <v>148</v>
      </c>
      <c r="D118" s="37"/>
      <c r="E118" s="37"/>
      <c r="F118" s="37"/>
      <c r="G118" s="37"/>
      <c r="H118" s="37"/>
      <c r="I118" s="37"/>
      <c r="J118" s="154">
        <f>BK118</f>
        <v>0</v>
      </c>
      <c r="K118" s="37"/>
      <c r="L118" s="38"/>
      <c r="M118" s="88"/>
      <c r="N118" s="72"/>
      <c r="O118" s="89"/>
      <c r="P118" s="155">
        <f>P119+P129</f>
        <v>0</v>
      </c>
      <c r="Q118" s="89"/>
      <c r="R118" s="155">
        <f>R119+R129</f>
        <v>0.037810000000000003</v>
      </c>
      <c r="S118" s="89"/>
      <c r="T118" s="156">
        <f>T119+T129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81</v>
      </c>
      <c r="AU118" s="18" t="s">
        <v>113</v>
      </c>
      <c r="BK118" s="157">
        <f>BK119+BK129</f>
        <v>0</v>
      </c>
    </row>
    <row r="119" s="12" customFormat="1" ht="25.92" customHeight="1">
      <c r="A119" s="12"/>
      <c r="B119" s="158"/>
      <c r="C119" s="12"/>
      <c r="D119" s="159" t="s">
        <v>81</v>
      </c>
      <c r="E119" s="160" t="s">
        <v>1230</v>
      </c>
      <c r="F119" s="160" t="s">
        <v>1231</v>
      </c>
      <c r="G119" s="12"/>
      <c r="H119" s="12"/>
      <c r="I119" s="161"/>
      <c r="J119" s="162">
        <f>BK119</f>
        <v>0</v>
      </c>
      <c r="K119" s="12"/>
      <c r="L119" s="158"/>
      <c r="M119" s="163"/>
      <c r="N119" s="164"/>
      <c r="O119" s="164"/>
      <c r="P119" s="165">
        <f>SUM(P120:P128)</f>
        <v>0</v>
      </c>
      <c r="Q119" s="164"/>
      <c r="R119" s="165">
        <f>SUM(R120:R128)</f>
        <v>0.0012100000000000001</v>
      </c>
      <c r="S119" s="164"/>
      <c r="T119" s="166">
        <f>SUM(T120:T128)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9" t="s">
        <v>21</v>
      </c>
      <c r="AT119" s="167" t="s">
        <v>81</v>
      </c>
      <c r="AU119" s="167" t="s">
        <v>82</v>
      </c>
      <c r="AY119" s="159" t="s">
        <v>151</v>
      </c>
      <c r="BK119" s="168">
        <f>SUM(BK120:BK128)</f>
        <v>0</v>
      </c>
    </row>
    <row r="120" s="2" customFormat="1" ht="14.4" customHeight="1">
      <c r="A120" s="37"/>
      <c r="B120" s="171"/>
      <c r="C120" s="172" t="s">
        <v>21</v>
      </c>
      <c r="D120" s="172" t="s">
        <v>154</v>
      </c>
      <c r="E120" s="173" t="s">
        <v>1232</v>
      </c>
      <c r="F120" s="174" t="s">
        <v>1233</v>
      </c>
      <c r="G120" s="175" t="s">
        <v>280</v>
      </c>
      <c r="H120" s="176">
        <v>2</v>
      </c>
      <c r="I120" s="177"/>
      <c r="J120" s="178">
        <f>ROUND(I120*H120,2)</f>
        <v>0</v>
      </c>
      <c r="K120" s="179"/>
      <c r="L120" s="38"/>
      <c r="M120" s="180" t="s">
        <v>1</v>
      </c>
      <c r="N120" s="181" t="s">
        <v>48</v>
      </c>
      <c r="O120" s="76"/>
      <c r="P120" s="182">
        <f>O120*H120</f>
        <v>0</v>
      </c>
      <c r="Q120" s="182">
        <v>0</v>
      </c>
      <c r="R120" s="182">
        <f>Q120*H120</f>
        <v>0</v>
      </c>
      <c r="S120" s="182">
        <v>0</v>
      </c>
      <c r="T120" s="183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4" t="s">
        <v>237</v>
      </c>
      <c r="AT120" s="184" t="s">
        <v>154</v>
      </c>
      <c r="AU120" s="184" t="s">
        <v>21</v>
      </c>
      <c r="AY120" s="18" t="s">
        <v>151</v>
      </c>
      <c r="BE120" s="185">
        <f>IF(N120="základní",J120,0)</f>
        <v>0</v>
      </c>
      <c r="BF120" s="185">
        <f>IF(N120="snížená",J120,0)</f>
        <v>0</v>
      </c>
      <c r="BG120" s="185">
        <f>IF(N120="zákl. přenesená",J120,0)</f>
        <v>0</v>
      </c>
      <c r="BH120" s="185">
        <f>IF(N120="sníž. přenesená",J120,0)</f>
        <v>0</v>
      </c>
      <c r="BI120" s="185">
        <f>IF(N120="nulová",J120,0)</f>
        <v>0</v>
      </c>
      <c r="BJ120" s="18" t="s">
        <v>159</v>
      </c>
      <c r="BK120" s="185">
        <f>ROUND(I120*H120,2)</f>
        <v>0</v>
      </c>
      <c r="BL120" s="18" t="s">
        <v>237</v>
      </c>
      <c r="BM120" s="184" t="s">
        <v>1234</v>
      </c>
    </row>
    <row r="121" s="2" customFormat="1" ht="14.4" customHeight="1">
      <c r="A121" s="37"/>
      <c r="B121" s="171"/>
      <c r="C121" s="172" t="s">
        <v>159</v>
      </c>
      <c r="D121" s="172" t="s">
        <v>154</v>
      </c>
      <c r="E121" s="173" t="s">
        <v>1235</v>
      </c>
      <c r="F121" s="174" t="s">
        <v>1236</v>
      </c>
      <c r="G121" s="175" t="s">
        <v>280</v>
      </c>
      <c r="H121" s="176">
        <v>2</v>
      </c>
      <c r="I121" s="177"/>
      <c r="J121" s="178">
        <f>ROUND(I121*H121,2)</f>
        <v>0</v>
      </c>
      <c r="K121" s="179"/>
      <c r="L121" s="38"/>
      <c r="M121" s="180" t="s">
        <v>1</v>
      </c>
      <c r="N121" s="181" t="s">
        <v>48</v>
      </c>
      <c r="O121" s="76"/>
      <c r="P121" s="182">
        <f>O121*H121</f>
        <v>0</v>
      </c>
      <c r="Q121" s="182">
        <v>0</v>
      </c>
      <c r="R121" s="182">
        <f>Q121*H121</f>
        <v>0</v>
      </c>
      <c r="S121" s="182">
        <v>0</v>
      </c>
      <c r="T121" s="183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4" t="s">
        <v>237</v>
      </c>
      <c r="AT121" s="184" t="s">
        <v>154</v>
      </c>
      <c r="AU121" s="184" t="s">
        <v>21</v>
      </c>
      <c r="AY121" s="18" t="s">
        <v>151</v>
      </c>
      <c r="BE121" s="185">
        <f>IF(N121="základní",J121,0)</f>
        <v>0</v>
      </c>
      <c r="BF121" s="185">
        <f>IF(N121="snížená",J121,0)</f>
        <v>0</v>
      </c>
      <c r="BG121" s="185">
        <f>IF(N121="zákl. přenesená",J121,0)</f>
        <v>0</v>
      </c>
      <c r="BH121" s="185">
        <f>IF(N121="sníž. přenesená",J121,0)</f>
        <v>0</v>
      </c>
      <c r="BI121" s="185">
        <f>IF(N121="nulová",J121,0)</f>
        <v>0</v>
      </c>
      <c r="BJ121" s="18" t="s">
        <v>159</v>
      </c>
      <c r="BK121" s="185">
        <f>ROUND(I121*H121,2)</f>
        <v>0</v>
      </c>
      <c r="BL121" s="18" t="s">
        <v>237</v>
      </c>
      <c r="BM121" s="184" t="s">
        <v>1237</v>
      </c>
    </row>
    <row r="122" s="2" customFormat="1" ht="24.15" customHeight="1">
      <c r="A122" s="37"/>
      <c r="B122" s="171"/>
      <c r="C122" s="172" t="s">
        <v>152</v>
      </c>
      <c r="D122" s="172" t="s">
        <v>154</v>
      </c>
      <c r="E122" s="173" t="s">
        <v>1238</v>
      </c>
      <c r="F122" s="174" t="s">
        <v>1239</v>
      </c>
      <c r="G122" s="175" t="s">
        <v>280</v>
      </c>
      <c r="H122" s="176">
        <v>2</v>
      </c>
      <c r="I122" s="177"/>
      <c r="J122" s="178">
        <f>ROUND(I122*H122,2)</f>
        <v>0</v>
      </c>
      <c r="K122" s="179"/>
      <c r="L122" s="38"/>
      <c r="M122" s="180" t="s">
        <v>1</v>
      </c>
      <c r="N122" s="181" t="s">
        <v>48</v>
      </c>
      <c r="O122" s="76"/>
      <c r="P122" s="182">
        <f>O122*H122</f>
        <v>0</v>
      </c>
      <c r="Q122" s="182">
        <v>0</v>
      </c>
      <c r="R122" s="182">
        <f>Q122*H122</f>
        <v>0</v>
      </c>
      <c r="S122" s="182">
        <v>0</v>
      </c>
      <c r="T122" s="18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237</v>
      </c>
      <c r="AT122" s="184" t="s">
        <v>154</v>
      </c>
      <c r="AU122" s="184" t="s">
        <v>21</v>
      </c>
      <c r="AY122" s="18" t="s">
        <v>151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8" t="s">
        <v>159</v>
      </c>
      <c r="BK122" s="185">
        <f>ROUND(I122*H122,2)</f>
        <v>0</v>
      </c>
      <c r="BL122" s="18" t="s">
        <v>237</v>
      </c>
      <c r="BM122" s="184" t="s">
        <v>1240</v>
      </c>
    </row>
    <row r="123" s="2" customFormat="1" ht="14.4" customHeight="1">
      <c r="A123" s="37"/>
      <c r="B123" s="171"/>
      <c r="C123" s="172" t="s">
        <v>158</v>
      </c>
      <c r="D123" s="172" t="s">
        <v>154</v>
      </c>
      <c r="E123" s="173" t="s">
        <v>1241</v>
      </c>
      <c r="F123" s="174" t="s">
        <v>1242</v>
      </c>
      <c r="G123" s="175" t="s">
        <v>280</v>
      </c>
      <c r="H123" s="176">
        <v>1</v>
      </c>
      <c r="I123" s="177"/>
      <c r="J123" s="178">
        <f>ROUND(I123*H123,2)</f>
        <v>0</v>
      </c>
      <c r="K123" s="179"/>
      <c r="L123" s="38"/>
      <c r="M123" s="180" t="s">
        <v>1</v>
      </c>
      <c r="N123" s="181" t="s">
        <v>48</v>
      </c>
      <c r="O123" s="76"/>
      <c r="P123" s="182">
        <f>O123*H123</f>
        <v>0</v>
      </c>
      <c r="Q123" s="182">
        <v>0</v>
      </c>
      <c r="R123" s="182">
        <f>Q123*H123</f>
        <v>0</v>
      </c>
      <c r="S123" s="182">
        <v>0</v>
      </c>
      <c r="T123" s="183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4" t="s">
        <v>237</v>
      </c>
      <c r="AT123" s="184" t="s">
        <v>154</v>
      </c>
      <c r="AU123" s="184" t="s">
        <v>21</v>
      </c>
      <c r="AY123" s="18" t="s">
        <v>151</v>
      </c>
      <c r="BE123" s="185">
        <f>IF(N123="základní",J123,0)</f>
        <v>0</v>
      </c>
      <c r="BF123" s="185">
        <f>IF(N123="snížená",J123,0)</f>
        <v>0</v>
      </c>
      <c r="BG123" s="185">
        <f>IF(N123="zákl. přenesená",J123,0)</f>
        <v>0</v>
      </c>
      <c r="BH123" s="185">
        <f>IF(N123="sníž. přenesená",J123,0)</f>
        <v>0</v>
      </c>
      <c r="BI123" s="185">
        <f>IF(N123="nulová",J123,0)</f>
        <v>0</v>
      </c>
      <c r="BJ123" s="18" t="s">
        <v>159</v>
      </c>
      <c r="BK123" s="185">
        <f>ROUND(I123*H123,2)</f>
        <v>0</v>
      </c>
      <c r="BL123" s="18" t="s">
        <v>237</v>
      </c>
      <c r="BM123" s="184" t="s">
        <v>1243</v>
      </c>
    </row>
    <row r="124" s="2" customFormat="1" ht="24.15" customHeight="1">
      <c r="A124" s="37"/>
      <c r="B124" s="171"/>
      <c r="C124" s="172" t="s">
        <v>178</v>
      </c>
      <c r="D124" s="172" t="s">
        <v>154</v>
      </c>
      <c r="E124" s="173" t="s">
        <v>1244</v>
      </c>
      <c r="F124" s="174" t="s">
        <v>1245</v>
      </c>
      <c r="G124" s="175" t="s">
        <v>280</v>
      </c>
      <c r="H124" s="176">
        <v>2</v>
      </c>
      <c r="I124" s="177"/>
      <c r="J124" s="178">
        <f>ROUND(I124*H124,2)</f>
        <v>0</v>
      </c>
      <c r="K124" s="179"/>
      <c r="L124" s="38"/>
      <c r="M124" s="180" t="s">
        <v>1</v>
      </c>
      <c r="N124" s="181" t="s">
        <v>48</v>
      </c>
      <c r="O124" s="76"/>
      <c r="P124" s="182">
        <f>O124*H124</f>
        <v>0</v>
      </c>
      <c r="Q124" s="182">
        <v>3.0000000000000001E-05</v>
      </c>
      <c r="R124" s="182">
        <f>Q124*H124</f>
        <v>6.0000000000000002E-05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237</v>
      </c>
      <c r="AT124" s="184" t="s">
        <v>154</v>
      </c>
      <c r="AU124" s="184" t="s">
        <v>21</v>
      </c>
      <c r="AY124" s="18" t="s">
        <v>151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159</v>
      </c>
      <c r="BK124" s="185">
        <f>ROUND(I124*H124,2)</f>
        <v>0</v>
      </c>
      <c r="BL124" s="18" t="s">
        <v>237</v>
      </c>
      <c r="BM124" s="184" t="s">
        <v>1246</v>
      </c>
    </row>
    <row r="125" s="2" customFormat="1" ht="14.4" customHeight="1">
      <c r="A125" s="37"/>
      <c r="B125" s="171"/>
      <c r="C125" s="202" t="s">
        <v>183</v>
      </c>
      <c r="D125" s="202" t="s">
        <v>232</v>
      </c>
      <c r="E125" s="203" t="s">
        <v>1247</v>
      </c>
      <c r="F125" s="204" t="s">
        <v>1248</v>
      </c>
      <c r="G125" s="205" t="s">
        <v>280</v>
      </c>
      <c r="H125" s="206">
        <v>2</v>
      </c>
      <c r="I125" s="207"/>
      <c r="J125" s="208">
        <f>ROUND(I125*H125,2)</f>
        <v>0</v>
      </c>
      <c r="K125" s="209"/>
      <c r="L125" s="210"/>
      <c r="M125" s="211" t="s">
        <v>1</v>
      </c>
      <c r="N125" s="212" t="s">
        <v>48</v>
      </c>
      <c r="O125" s="76"/>
      <c r="P125" s="182">
        <f>O125*H125</f>
        <v>0</v>
      </c>
      <c r="Q125" s="182">
        <v>0.00032000000000000003</v>
      </c>
      <c r="R125" s="182">
        <f>Q125*H125</f>
        <v>0.00064000000000000005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316</v>
      </c>
      <c r="AT125" s="184" t="s">
        <v>232</v>
      </c>
      <c r="AU125" s="184" t="s">
        <v>21</v>
      </c>
      <c r="AY125" s="18" t="s">
        <v>151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159</v>
      </c>
      <c r="BK125" s="185">
        <f>ROUND(I125*H125,2)</f>
        <v>0</v>
      </c>
      <c r="BL125" s="18" t="s">
        <v>237</v>
      </c>
      <c r="BM125" s="184" t="s">
        <v>1249</v>
      </c>
    </row>
    <row r="126" s="2" customFormat="1" ht="24.15" customHeight="1">
      <c r="A126" s="37"/>
      <c r="B126" s="171"/>
      <c r="C126" s="172" t="s">
        <v>190</v>
      </c>
      <c r="D126" s="172" t="s">
        <v>154</v>
      </c>
      <c r="E126" s="173" t="s">
        <v>1250</v>
      </c>
      <c r="F126" s="174" t="s">
        <v>1251</v>
      </c>
      <c r="G126" s="175" t="s">
        <v>280</v>
      </c>
      <c r="H126" s="176">
        <v>1</v>
      </c>
      <c r="I126" s="177"/>
      <c r="J126" s="178">
        <f>ROUND(I126*H126,2)</f>
        <v>0</v>
      </c>
      <c r="K126" s="179"/>
      <c r="L126" s="38"/>
      <c r="M126" s="180" t="s">
        <v>1</v>
      </c>
      <c r="N126" s="181" t="s">
        <v>48</v>
      </c>
      <c r="O126" s="76"/>
      <c r="P126" s="182">
        <f>O126*H126</f>
        <v>0</v>
      </c>
      <c r="Q126" s="182">
        <v>3.0000000000000001E-05</v>
      </c>
      <c r="R126" s="182">
        <f>Q126*H126</f>
        <v>3.0000000000000001E-05</v>
      </c>
      <c r="S126" s="182">
        <v>0</v>
      </c>
      <c r="T126" s="18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4" t="s">
        <v>237</v>
      </c>
      <c r="AT126" s="184" t="s">
        <v>154</v>
      </c>
      <c r="AU126" s="184" t="s">
        <v>21</v>
      </c>
      <c r="AY126" s="18" t="s">
        <v>151</v>
      </c>
      <c r="BE126" s="185">
        <f>IF(N126="základní",J126,0)</f>
        <v>0</v>
      </c>
      <c r="BF126" s="185">
        <f>IF(N126="snížená",J126,0)</f>
        <v>0</v>
      </c>
      <c r="BG126" s="185">
        <f>IF(N126="zákl. přenesená",J126,0)</f>
        <v>0</v>
      </c>
      <c r="BH126" s="185">
        <f>IF(N126="sníž. přenesená",J126,0)</f>
        <v>0</v>
      </c>
      <c r="BI126" s="185">
        <f>IF(N126="nulová",J126,0)</f>
        <v>0</v>
      </c>
      <c r="BJ126" s="18" t="s">
        <v>159</v>
      </c>
      <c r="BK126" s="185">
        <f>ROUND(I126*H126,2)</f>
        <v>0</v>
      </c>
      <c r="BL126" s="18" t="s">
        <v>237</v>
      </c>
      <c r="BM126" s="184" t="s">
        <v>1252</v>
      </c>
    </row>
    <row r="127" s="2" customFormat="1" ht="14.4" customHeight="1">
      <c r="A127" s="37"/>
      <c r="B127" s="171"/>
      <c r="C127" s="202" t="s">
        <v>197</v>
      </c>
      <c r="D127" s="202" t="s">
        <v>232</v>
      </c>
      <c r="E127" s="203" t="s">
        <v>1253</v>
      </c>
      <c r="F127" s="204" t="s">
        <v>1254</v>
      </c>
      <c r="G127" s="205" t="s">
        <v>280</v>
      </c>
      <c r="H127" s="206">
        <v>1</v>
      </c>
      <c r="I127" s="207"/>
      <c r="J127" s="208">
        <f>ROUND(I127*H127,2)</f>
        <v>0</v>
      </c>
      <c r="K127" s="209"/>
      <c r="L127" s="210"/>
      <c r="M127" s="211" t="s">
        <v>1</v>
      </c>
      <c r="N127" s="212" t="s">
        <v>48</v>
      </c>
      <c r="O127" s="76"/>
      <c r="P127" s="182">
        <f>O127*H127</f>
        <v>0</v>
      </c>
      <c r="Q127" s="182">
        <v>0.00048000000000000001</v>
      </c>
      <c r="R127" s="182">
        <f>Q127*H127</f>
        <v>0.00048000000000000001</v>
      </c>
      <c r="S127" s="182">
        <v>0</v>
      </c>
      <c r="T127" s="18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4" t="s">
        <v>316</v>
      </c>
      <c r="AT127" s="184" t="s">
        <v>232</v>
      </c>
      <c r="AU127" s="184" t="s">
        <v>21</v>
      </c>
      <c r="AY127" s="18" t="s">
        <v>151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18" t="s">
        <v>159</v>
      </c>
      <c r="BK127" s="185">
        <f>ROUND(I127*H127,2)</f>
        <v>0</v>
      </c>
      <c r="BL127" s="18" t="s">
        <v>237</v>
      </c>
      <c r="BM127" s="184" t="s">
        <v>1255</v>
      </c>
    </row>
    <row r="128" s="2" customFormat="1" ht="14.4" customHeight="1">
      <c r="A128" s="37"/>
      <c r="B128" s="171"/>
      <c r="C128" s="172" t="s">
        <v>202</v>
      </c>
      <c r="D128" s="172" t="s">
        <v>154</v>
      </c>
      <c r="E128" s="173" t="s">
        <v>1256</v>
      </c>
      <c r="F128" s="174" t="s">
        <v>1257</v>
      </c>
      <c r="G128" s="175" t="s">
        <v>1258</v>
      </c>
      <c r="H128" s="226"/>
      <c r="I128" s="177"/>
      <c r="J128" s="178">
        <f>ROUND(I128*H128,2)</f>
        <v>0</v>
      </c>
      <c r="K128" s="179"/>
      <c r="L128" s="38"/>
      <c r="M128" s="180" t="s">
        <v>1</v>
      </c>
      <c r="N128" s="181" t="s">
        <v>48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237</v>
      </c>
      <c r="AT128" s="184" t="s">
        <v>154</v>
      </c>
      <c r="AU128" s="184" t="s">
        <v>21</v>
      </c>
      <c r="AY128" s="18" t="s">
        <v>151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159</v>
      </c>
      <c r="BK128" s="185">
        <f>ROUND(I128*H128,2)</f>
        <v>0</v>
      </c>
      <c r="BL128" s="18" t="s">
        <v>237</v>
      </c>
      <c r="BM128" s="184" t="s">
        <v>1259</v>
      </c>
    </row>
    <row r="129" s="12" customFormat="1" ht="25.92" customHeight="1">
      <c r="A129" s="12"/>
      <c r="B129" s="158"/>
      <c r="C129" s="12"/>
      <c r="D129" s="159" t="s">
        <v>81</v>
      </c>
      <c r="E129" s="160" t="s">
        <v>1178</v>
      </c>
      <c r="F129" s="160" t="s">
        <v>1179</v>
      </c>
      <c r="G129" s="12"/>
      <c r="H129" s="12"/>
      <c r="I129" s="161"/>
      <c r="J129" s="162">
        <f>BK129</f>
        <v>0</v>
      </c>
      <c r="K129" s="12"/>
      <c r="L129" s="158"/>
      <c r="M129" s="163"/>
      <c r="N129" s="164"/>
      <c r="O129" s="164"/>
      <c r="P129" s="165">
        <f>SUM(P130:P133)</f>
        <v>0</v>
      </c>
      <c r="Q129" s="164"/>
      <c r="R129" s="165">
        <f>SUM(R130:R133)</f>
        <v>0.036600000000000001</v>
      </c>
      <c r="S129" s="164"/>
      <c r="T129" s="166">
        <f>SUM(T130:T133)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9" t="s">
        <v>21</v>
      </c>
      <c r="AT129" s="167" t="s">
        <v>81</v>
      </c>
      <c r="AU129" s="167" t="s">
        <v>82</v>
      </c>
      <c r="AY129" s="159" t="s">
        <v>151</v>
      </c>
      <c r="BK129" s="168">
        <f>SUM(BK130:BK133)</f>
        <v>0</v>
      </c>
    </row>
    <row r="130" s="2" customFormat="1" ht="24.15" customHeight="1">
      <c r="A130" s="37"/>
      <c r="B130" s="171"/>
      <c r="C130" s="172" t="s">
        <v>26</v>
      </c>
      <c r="D130" s="172" t="s">
        <v>154</v>
      </c>
      <c r="E130" s="173" t="s">
        <v>1260</v>
      </c>
      <c r="F130" s="174" t="s">
        <v>1261</v>
      </c>
      <c r="G130" s="175" t="s">
        <v>171</v>
      </c>
      <c r="H130" s="176">
        <v>30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48</v>
      </c>
      <c r="O130" s="76"/>
      <c r="P130" s="182">
        <f>O130*H130</f>
        <v>0</v>
      </c>
      <c r="Q130" s="182">
        <v>0.00122</v>
      </c>
      <c r="R130" s="182">
        <f>Q130*H130</f>
        <v>0.036600000000000001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237</v>
      </c>
      <c r="AT130" s="184" t="s">
        <v>154</v>
      </c>
      <c r="AU130" s="184" t="s">
        <v>21</v>
      </c>
      <c r="AY130" s="18" t="s">
        <v>151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159</v>
      </c>
      <c r="BK130" s="185">
        <f>ROUND(I130*H130,2)</f>
        <v>0</v>
      </c>
      <c r="BL130" s="18" t="s">
        <v>237</v>
      </c>
      <c r="BM130" s="184" t="s">
        <v>1262</v>
      </c>
    </row>
    <row r="131" s="2" customFormat="1" ht="24.15" customHeight="1">
      <c r="A131" s="37"/>
      <c r="B131" s="171"/>
      <c r="C131" s="172" t="s">
        <v>211</v>
      </c>
      <c r="D131" s="172" t="s">
        <v>154</v>
      </c>
      <c r="E131" s="173" t="s">
        <v>1263</v>
      </c>
      <c r="F131" s="174" t="s">
        <v>1264</v>
      </c>
      <c r="G131" s="175" t="s">
        <v>280</v>
      </c>
      <c r="H131" s="176">
        <v>6</v>
      </c>
      <c r="I131" s="177"/>
      <c r="J131" s="178">
        <f>ROUND(I131*H131,2)</f>
        <v>0</v>
      </c>
      <c r="K131" s="179"/>
      <c r="L131" s="38"/>
      <c r="M131" s="180" t="s">
        <v>1</v>
      </c>
      <c r="N131" s="181" t="s">
        <v>48</v>
      </c>
      <c r="O131" s="76"/>
      <c r="P131" s="182">
        <f>O131*H131</f>
        <v>0</v>
      </c>
      <c r="Q131" s="182">
        <v>0</v>
      </c>
      <c r="R131" s="182">
        <f>Q131*H131</f>
        <v>0</v>
      </c>
      <c r="S131" s="182">
        <v>0</v>
      </c>
      <c r="T131" s="18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237</v>
      </c>
      <c r="AT131" s="184" t="s">
        <v>154</v>
      </c>
      <c r="AU131" s="184" t="s">
        <v>21</v>
      </c>
      <c r="AY131" s="18" t="s">
        <v>151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8" t="s">
        <v>159</v>
      </c>
      <c r="BK131" s="185">
        <f>ROUND(I131*H131,2)</f>
        <v>0</v>
      </c>
      <c r="BL131" s="18" t="s">
        <v>237</v>
      </c>
      <c r="BM131" s="184" t="s">
        <v>1265</v>
      </c>
    </row>
    <row r="132" s="2" customFormat="1" ht="14.4" customHeight="1">
      <c r="A132" s="37"/>
      <c r="B132" s="171"/>
      <c r="C132" s="172" t="s">
        <v>215</v>
      </c>
      <c r="D132" s="172" t="s">
        <v>154</v>
      </c>
      <c r="E132" s="173" t="s">
        <v>1190</v>
      </c>
      <c r="F132" s="174" t="s">
        <v>1191</v>
      </c>
      <c r="G132" s="175" t="s">
        <v>171</v>
      </c>
      <c r="H132" s="176">
        <v>30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48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237</v>
      </c>
      <c r="AT132" s="184" t="s">
        <v>154</v>
      </c>
      <c r="AU132" s="184" t="s">
        <v>21</v>
      </c>
      <c r="AY132" s="18" t="s">
        <v>151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159</v>
      </c>
      <c r="BK132" s="185">
        <f>ROUND(I132*H132,2)</f>
        <v>0</v>
      </c>
      <c r="BL132" s="18" t="s">
        <v>237</v>
      </c>
      <c r="BM132" s="184" t="s">
        <v>1266</v>
      </c>
    </row>
    <row r="133" s="2" customFormat="1" ht="14.4" customHeight="1">
      <c r="A133" s="37"/>
      <c r="B133" s="171"/>
      <c r="C133" s="172" t="s">
        <v>220</v>
      </c>
      <c r="D133" s="172" t="s">
        <v>154</v>
      </c>
      <c r="E133" s="173" t="s">
        <v>1193</v>
      </c>
      <c r="F133" s="174" t="s">
        <v>1194</v>
      </c>
      <c r="G133" s="175" t="s">
        <v>157</v>
      </c>
      <c r="H133" s="176">
        <v>0.036999999999999998</v>
      </c>
      <c r="I133" s="177"/>
      <c r="J133" s="178">
        <f>ROUND(I133*H133,2)</f>
        <v>0</v>
      </c>
      <c r="K133" s="179"/>
      <c r="L133" s="38"/>
      <c r="M133" s="221" t="s">
        <v>1</v>
      </c>
      <c r="N133" s="222" t="s">
        <v>48</v>
      </c>
      <c r="O133" s="223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4" t="s">
        <v>237</v>
      </c>
      <c r="AT133" s="184" t="s">
        <v>154</v>
      </c>
      <c r="AU133" s="184" t="s">
        <v>21</v>
      </c>
      <c r="AY133" s="18" t="s">
        <v>151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8" t="s">
        <v>159</v>
      </c>
      <c r="BK133" s="185">
        <f>ROUND(I133*H133,2)</f>
        <v>0</v>
      </c>
      <c r="BL133" s="18" t="s">
        <v>237</v>
      </c>
      <c r="BM133" s="184" t="s">
        <v>1267</v>
      </c>
    </row>
    <row r="134" s="2" customFormat="1" ht="6.96" customHeight="1">
      <c r="A134" s="37"/>
      <c r="B134" s="59"/>
      <c r="C134" s="60"/>
      <c r="D134" s="60"/>
      <c r="E134" s="60"/>
      <c r="F134" s="60"/>
      <c r="G134" s="60"/>
      <c r="H134" s="60"/>
      <c r="I134" s="60"/>
      <c r="J134" s="60"/>
      <c r="K134" s="60"/>
      <c r="L134" s="38"/>
      <c r="M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</sheetData>
  <autoFilter ref="C117:K133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21</v>
      </c>
    </row>
    <row r="4" hidden="1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Rekonstrukce bytů Velké náměstí 366, Králíky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1268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19</v>
      </c>
      <c r="E11" s="37"/>
      <c r="F11" s="26" t="s">
        <v>1</v>
      </c>
      <c r="G11" s="37"/>
      <c r="H11" s="37"/>
      <c r="I11" s="31" t="s">
        <v>20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22</v>
      </c>
      <c r="E12" s="37"/>
      <c r="F12" s="26" t="s">
        <v>40</v>
      </c>
      <c r="G12" s="37"/>
      <c r="H12" s="37"/>
      <c r="I12" s="31" t="s">
        <v>24</v>
      </c>
      <c r="J12" s="68" t="str">
        <f>'Rekapitulace stavby'!AN8</f>
        <v>7. 10. 2021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28</v>
      </c>
      <c r="E14" s="37"/>
      <c r="F14" s="37"/>
      <c r="G14" s="37"/>
      <c r="H14" s="37"/>
      <c r="I14" s="31" t="s">
        <v>29</v>
      </c>
      <c r="J14" s="26" t="s">
        <v>30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">
        <v>31</v>
      </c>
      <c r="F15" s="37"/>
      <c r="G15" s="37"/>
      <c r="H15" s="37"/>
      <c r="I15" s="31" t="s">
        <v>32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33</v>
      </c>
      <c r="E17" s="37"/>
      <c r="F17" s="37"/>
      <c r="G17" s="37"/>
      <c r="H17" s="37"/>
      <c r="I17" s="31" t="s">
        <v>29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32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35</v>
      </c>
      <c r="E20" s="37"/>
      <c r="F20" s="37"/>
      <c r="G20" s="37"/>
      <c r="H20" s="37"/>
      <c r="I20" s="31" t="s">
        <v>29</v>
      </c>
      <c r="J20" s="26" t="s">
        <v>1269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">
        <v>1270</v>
      </c>
      <c r="F21" s="37"/>
      <c r="G21" s="37"/>
      <c r="H21" s="37"/>
      <c r="I21" s="31" t="s">
        <v>32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39</v>
      </c>
      <c r="E23" s="37"/>
      <c r="F23" s="37"/>
      <c r="G23" s="37"/>
      <c r="H23" s="37"/>
      <c r="I23" s="31" t="s">
        <v>29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32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41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42</v>
      </c>
      <c r="E30" s="37"/>
      <c r="F30" s="37"/>
      <c r="G30" s="37"/>
      <c r="H30" s="37"/>
      <c r="I30" s="37"/>
      <c r="J30" s="95">
        <f>ROUND(J118,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44</v>
      </c>
      <c r="G32" s="37"/>
      <c r="H32" s="37"/>
      <c r="I32" s="42" t="s">
        <v>43</v>
      </c>
      <c r="J32" s="42" t="s">
        <v>45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46</v>
      </c>
      <c r="E33" s="31" t="s">
        <v>47</v>
      </c>
      <c r="F33" s="126">
        <f>ROUND((SUM(BE118:BE121)),  2)</f>
        <v>0</v>
      </c>
      <c r="G33" s="37"/>
      <c r="H33" s="37"/>
      <c r="I33" s="127">
        <v>0.20999999999999999</v>
      </c>
      <c r="J33" s="126">
        <f>ROUND(((SUM(BE118:BE121))*I33),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48</v>
      </c>
      <c r="F34" s="126">
        <f>ROUND((SUM(BF118:BF121)),  2)</f>
        <v>0</v>
      </c>
      <c r="G34" s="37"/>
      <c r="H34" s="37"/>
      <c r="I34" s="127">
        <v>0.14999999999999999</v>
      </c>
      <c r="J34" s="126">
        <f>ROUND(((SUM(BF118:BF121))*I34),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49</v>
      </c>
      <c r="F35" s="126">
        <f>ROUND((SUM(BG118:BG121)),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50</v>
      </c>
      <c r="F36" s="126">
        <f>ROUND((SUM(BH118:BH121)),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51</v>
      </c>
      <c r="F37" s="126">
        <f>ROUND((SUM(BI118:BI121)),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52</v>
      </c>
      <c r="E39" s="80"/>
      <c r="F39" s="80"/>
      <c r="G39" s="130" t="s">
        <v>53</v>
      </c>
      <c r="H39" s="131" t="s">
        <v>54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55</v>
      </c>
      <c r="E50" s="56"/>
      <c r="F50" s="56"/>
      <c r="G50" s="55" t="s">
        <v>56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57</v>
      </c>
      <c r="E61" s="40"/>
      <c r="F61" s="134" t="s">
        <v>58</v>
      </c>
      <c r="G61" s="57" t="s">
        <v>57</v>
      </c>
      <c r="H61" s="40"/>
      <c r="I61" s="40"/>
      <c r="J61" s="135" t="s">
        <v>58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59</v>
      </c>
      <c r="E65" s="58"/>
      <c r="F65" s="58"/>
      <c r="G65" s="55" t="s">
        <v>60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57</v>
      </c>
      <c r="E76" s="40"/>
      <c r="F76" s="134" t="s">
        <v>58</v>
      </c>
      <c r="G76" s="57" t="s">
        <v>57</v>
      </c>
      <c r="H76" s="40"/>
      <c r="I76" s="40"/>
      <c r="J76" s="135" t="s">
        <v>58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Rekonstrukce bytů Velké náměstí 366, Králíky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072019-B - ELEKTROINSTALACE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22</v>
      </c>
      <c r="D89" s="37"/>
      <c r="E89" s="37"/>
      <c r="F89" s="26" t="str">
        <f>F12</f>
        <v xml:space="preserve"> </v>
      </c>
      <c r="G89" s="37"/>
      <c r="H89" s="37"/>
      <c r="I89" s="31" t="s">
        <v>24</v>
      </c>
      <c r="J89" s="68" t="str">
        <f>IF(J12="","",J12)</f>
        <v>7. 10. 2021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28</v>
      </c>
      <c r="D91" s="37"/>
      <c r="E91" s="37"/>
      <c r="F91" s="26" t="str">
        <f>E15</f>
        <v>Město Králíky</v>
      </c>
      <c r="G91" s="37"/>
      <c r="H91" s="37"/>
      <c r="I91" s="31" t="s">
        <v>35</v>
      </c>
      <c r="J91" s="35" t="str">
        <f>E21</f>
        <v>Michal Marek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33</v>
      </c>
      <c r="D92" s="37"/>
      <c r="E92" s="37"/>
      <c r="F92" s="26" t="str">
        <f>IF(E18="","",E18)</f>
        <v>Vyplň údaj</v>
      </c>
      <c r="G92" s="37"/>
      <c r="H92" s="37"/>
      <c r="I92" s="31" t="s">
        <v>39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J118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hidden="1" s="9" customFormat="1" ht="24.96" customHeight="1">
      <c r="A97" s="9"/>
      <c r="B97" s="139"/>
      <c r="C97" s="9"/>
      <c r="D97" s="140" t="s">
        <v>121</v>
      </c>
      <c r="E97" s="141"/>
      <c r="F97" s="141"/>
      <c r="G97" s="141"/>
      <c r="H97" s="141"/>
      <c r="I97" s="141"/>
      <c r="J97" s="142">
        <f>J119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3"/>
      <c r="C98" s="10"/>
      <c r="D98" s="144" t="s">
        <v>1271</v>
      </c>
      <c r="E98" s="145"/>
      <c r="F98" s="145"/>
      <c r="G98" s="145"/>
      <c r="H98" s="145"/>
      <c r="I98" s="145"/>
      <c r="J98" s="146">
        <f>J120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hidden="1" s="2" customFormat="1" ht="6.96" customHeight="1">
      <c r="A100" s="37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/>
    <row r="102" hidden="1"/>
    <row r="103" hidden="1"/>
    <row r="104" s="2" customFormat="1" ht="6.96" customHeight="1">
      <c r="A104" s="37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136</v>
      </c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7"/>
      <c r="D108" s="37"/>
      <c r="E108" s="120" t="str">
        <f>E7</f>
        <v>Rekonstrukce bytů Velké náměstí 366, Králíky</v>
      </c>
      <c r="F108" s="31"/>
      <c r="G108" s="31"/>
      <c r="H108" s="31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107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66" t="str">
        <f>E9</f>
        <v>072019-B - ELEKTROINSTALACE</v>
      </c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22</v>
      </c>
      <c r="D112" s="37"/>
      <c r="E112" s="37"/>
      <c r="F112" s="26" t="str">
        <f>F12</f>
        <v xml:space="preserve"> </v>
      </c>
      <c r="G112" s="37"/>
      <c r="H112" s="37"/>
      <c r="I112" s="31" t="s">
        <v>24</v>
      </c>
      <c r="J112" s="68" t="str">
        <f>IF(J12="","",J12)</f>
        <v>7. 10. 2021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28</v>
      </c>
      <c r="D114" s="37"/>
      <c r="E114" s="37"/>
      <c r="F114" s="26" t="str">
        <f>E15</f>
        <v>Město Králíky</v>
      </c>
      <c r="G114" s="37"/>
      <c r="H114" s="37"/>
      <c r="I114" s="31" t="s">
        <v>35</v>
      </c>
      <c r="J114" s="35" t="str">
        <f>E21</f>
        <v>Michal Marek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33</v>
      </c>
      <c r="D115" s="37"/>
      <c r="E115" s="37"/>
      <c r="F115" s="26" t="str">
        <f>IF(E18="","",E18)</f>
        <v>Vyplň údaj</v>
      </c>
      <c r="G115" s="37"/>
      <c r="H115" s="37"/>
      <c r="I115" s="31" t="s">
        <v>39</v>
      </c>
      <c r="J115" s="35" t="str">
        <f>E24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47"/>
      <c r="B117" s="148"/>
      <c r="C117" s="149" t="s">
        <v>137</v>
      </c>
      <c r="D117" s="150" t="s">
        <v>67</v>
      </c>
      <c r="E117" s="150" t="s">
        <v>63</v>
      </c>
      <c r="F117" s="150" t="s">
        <v>64</v>
      </c>
      <c r="G117" s="150" t="s">
        <v>138</v>
      </c>
      <c r="H117" s="150" t="s">
        <v>139</v>
      </c>
      <c r="I117" s="150" t="s">
        <v>140</v>
      </c>
      <c r="J117" s="151" t="s">
        <v>111</v>
      </c>
      <c r="K117" s="152" t="s">
        <v>141</v>
      </c>
      <c r="L117" s="153"/>
      <c r="M117" s="85" t="s">
        <v>1</v>
      </c>
      <c r="N117" s="86" t="s">
        <v>46</v>
      </c>
      <c r="O117" s="86" t="s">
        <v>142</v>
      </c>
      <c r="P117" s="86" t="s">
        <v>143</v>
      </c>
      <c r="Q117" s="86" t="s">
        <v>144</v>
      </c>
      <c r="R117" s="86" t="s">
        <v>145</v>
      </c>
      <c r="S117" s="86" t="s">
        <v>146</v>
      </c>
      <c r="T117" s="87" t="s">
        <v>147</v>
      </c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="2" customFormat="1" ht="22.8" customHeight="1">
      <c r="A118" s="37"/>
      <c r="B118" s="38"/>
      <c r="C118" s="92" t="s">
        <v>148</v>
      </c>
      <c r="D118" s="37"/>
      <c r="E118" s="37"/>
      <c r="F118" s="37"/>
      <c r="G118" s="37"/>
      <c r="H118" s="37"/>
      <c r="I118" s="37"/>
      <c r="J118" s="154">
        <f>BK118</f>
        <v>0</v>
      </c>
      <c r="K118" s="37"/>
      <c r="L118" s="38"/>
      <c r="M118" s="88"/>
      <c r="N118" s="72"/>
      <c r="O118" s="89"/>
      <c r="P118" s="155">
        <f>P119</f>
        <v>0</v>
      </c>
      <c r="Q118" s="89"/>
      <c r="R118" s="155">
        <f>R119</f>
        <v>0</v>
      </c>
      <c r="S118" s="89"/>
      <c r="T118" s="156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81</v>
      </c>
      <c r="AU118" s="18" t="s">
        <v>113</v>
      </c>
      <c r="BK118" s="157">
        <f>BK119</f>
        <v>0</v>
      </c>
    </row>
    <row r="119" s="12" customFormat="1" ht="25.92" customHeight="1">
      <c r="A119" s="12"/>
      <c r="B119" s="158"/>
      <c r="C119" s="12"/>
      <c r="D119" s="159" t="s">
        <v>81</v>
      </c>
      <c r="E119" s="160" t="s">
        <v>388</v>
      </c>
      <c r="F119" s="160" t="s">
        <v>389</v>
      </c>
      <c r="G119" s="12"/>
      <c r="H119" s="12"/>
      <c r="I119" s="161"/>
      <c r="J119" s="162">
        <f>BK119</f>
        <v>0</v>
      </c>
      <c r="K119" s="12"/>
      <c r="L119" s="158"/>
      <c r="M119" s="163"/>
      <c r="N119" s="164"/>
      <c r="O119" s="164"/>
      <c r="P119" s="165">
        <f>P120</f>
        <v>0</v>
      </c>
      <c r="Q119" s="164"/>
      <c r="R119" s="165">
        <f>R120</f>
        <v>0</v>
      </c>
      <c r="S119" s="164"/>
      <c r="T119" s="166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9" t="s">
        <v>159</v>
      </c>
      <c r="AT119" s="167" t="s">
        <v>81</v>
      </c>
      <c r="AU119" s="167" t="s">
        <v>82</v>
      </c>
      <c r="AY119" s="159" t="s">
        <v>151</v>
      </c>
      <c r="BK119" s="168">
        <f>BK120</f>
        <v>0</v>
      </c>
    </row>
    <row r="120" s="12" customFormat="1" ht="22.8" customHeight="1">
      <c r="A120" s="12"/>
      <c r="B120" s="158"/>
      <c r="C120" s="12"/>
      <c r="D120" s="159" t="s">
        <v>81</v>
      </c>
      <c r="E120" s="169" t="s">
        <v>1272</v>
      </c>
      <c r="F120" s="169" t="s">
        <v>1273</v>
      </c>
      <c r="G120" s="12"/>
      <c r="H120" s="12"/>
      <c r="I120" s="161"/>
      <c r="J120" s="170">
        <f>BK120</f>
        <v>0</v>
      </c>
      <c r="K120" s="12"/>
      <c r="L120" s="158"/>
      <c r="M120" s="163"/>
      <c r="N120" s="164"/>
      <c r="O120" s="164"/>
      <c r="P120" s="165">
        <f>P121</f>
        <v>0</v>
      </c>
      <c r="Q120" s="164"/>
      <c r="R120" s="165">
        <f>R121</f>
        <v>0</v>
      </c>
      <c r="S120" s="164"/>
      <c r="T120" s="166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9" t="s">
        <v>159</v>
      </c>
      <c r="AT120" s="167" t="s">
        <v>81</v>
      </c>
      <c r="AU120" s="167" t="s">
        <v>21</v>
      </c>
      <c r="AY120" s="159" t="s">
        <v>151</v>
      </c>
      <c r="BK120" s="168">
        <f>BK121</f>
        <v>0</v>
      </c>
    </row>
    <row r="121" s="2" customFormat="1" ht="24.15" customHeight="1">
      <c r="A121" s="37"/>
      <c r="B121" s="171"/>
      <c r="C121" s="172" t="s">
        <v>21</v>
      </c>
      <c r="D121" s="172" t="s">
        <v>154</v>
      </c>
      <c r="E121" s="173" t="s">
        <v>1274</v>
      </c>
      <c r="F121" s="174" t="s">
        <v>1275</v>
      </c>
      <c r="G121" s="175" t="s">
        <v>345</v>
      </c>
      <c r="H121" s="176">
        <v>1</v>
      </c>
      <c r="I121" s="177"/>
      <c r="J121" s="178">
        <f>ROUND(I121*H121,2)</f>
        <v>0</v>
      </c>
      <c r="K121" s="179"/>
      <c r="L121" s="38"/>
      <c r="M121" s="221" t="s">
        <v>1</v>
      </c>
      <c r="N121" s="222" t="s">
        <v>48</v>
      </c>
      <c r="O121" s="223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4" t="s">
        <v>237</v>
      </c>
      <c r="AT121" s="184" t="s">
        <v>154</v>
      </c>
      <c r="AU121" s="184" t="s">
        <v>159</v>
      </c>
      <c r="AY121" s="18" t="s">
        <v>151</v>
      </c>
      <c r="BE121" s="185">
        <f>IF(N121="základní",J121,0)</f>
        <v>0</v>
      </c>
      <c r="BF121" s="185">
        <f>IF(N121="snížená",J121,0)</f>
        <v>0</v>
      </c>
      <c r="BG121" s="185">
        <f>IF(N121="zákl. přenesená",J121,0)</f>
        <v>0</v>
      </c>
      <c r="BH121" s="185">
        <f>IF(N121="sníž. přenesená",J121,0)</f>
        <v>0</v>
      </c>
      <c r="BI121" s="185">
        <f>IF(N121="nulová",J121,0)</f>
        <v>0</v>
      </c>
      <c r="BJ121" s="18" t="s">
        <v>159</v>
      </c>
      <c r="BK121" s="185">
        <f>ROUND(I121*H121,2)</f>
        <v>0</v>
      </c>
      <c r="BL121" s="18" t="s">
        <v>237</v>
      </c>
      <c r="BM121" s="184" t="s">
        <v>1276</v>
      </c>
    </row>
    <row r="122" s="2" customFormat="1" ht="6.96" customHeight="1">
      <c r="A122" s="37"/>
      <c r="B122" s="59"/>
      <c r="C122" s="60"/>
      <c r="D122" s="60"/>
      <c r="E122" s="60"/>
      <c r="F122" s="60"/>
      <c r="G122" s="60"/>
      <c r="H122" s="60"/>
      <c r="I122" s="60"/>
      <c r="J122" s="60"/>
      <c r="K122" s="60"/>
      <c r="L122" s="38"/>
      <c r="M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</sheetData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9"/>
      <c r="C3" s="20"/>
      <c r="D3" s="20"/>
      <c r="E3" s="20"/>
      <c r="F3" s="20"/>
      <c r="G3" s="20"/>
      <c r="H3" s="21"/>
    </row>
    <row r="4" s="1" customFormat="1" ht="24.96" customHeight="1">
      <c r="B4" s="21"/>
      <c r="C4" s="22" t="s">
        <v>1277</v>
      </c>
      <c r="H4" s="21"/>
    </row>
    <row r="5" s="1" customFormat="1" ht="12" customHeight="1">
      <c r="B5" s="21"/>
      <c r="C5" s="25" t="s">
        <v>13</v>
      </c>
      <c r="D5" s="35" t="s">
        <v>14</v>
      </c>
      <c r="E5" s="1"/>
      <c r="F5" s="1"/>
      <c r="H5" s="21"/>
    </row>
    <row r="6" s="1" customFormat="1" ht="36.96" customHeight="1">
      <c r="B6" s="21"/>
      <c r="C6" s="28" t="s">
        <v>16</v>
      </c>
      <c r="D6" s="29" t="s">
        <v>17</v>
      </c>
      <c r="E6" s="1"/>
      <c r="F6" s="1"/>
      <c r="H6" s="21"/>
    </row>
    <row r="7" s="1" customFormat="1" ht="16.5" customHeight="1">
      <c r="B7" s="21"/>
      <c r="C7" s="31" t="s">
        <v>24</v>
      </c>
      <c r="D7" s="68" t="str">
        <f>'Rekapitulace stavby'!AN8</f>
        <v>7. 10. 2021</v>
      </c>
      <c r="H7" s="21"/>
    </row>
    <row r="8" s="2" customFormat="1" ht="10.8" customHeight="1">
      <c r="A8" s="37"/>
      <c r="B8" s="38"/>
      <c r="C8" s="37"/>
      <c r="D8" s="37"/>
      <c r="E8" s="37"/>
      <c r="F8" s="37"/>
      <c r="G8" s="37"/>
      <c r="H8" s="38"/>
    </row>
    <row r="9" s="11" customFormat="1" ht="29.28" customHeight="1">
      <c r="A9" s="147"/>
      <c r="B9" s="148"/>
      <c r="C9" s="149" t="s">
        <v>63</v>
      </c>
      <c r="D9" s="150" t="s">
        <v>64</v>
      </c>
      <c r="E9" s="150" t="s">
        <v>138</v>
      </c>
      <c r="F9" s="151" t="s">
        <v>1278</v>
      </c>
      <c r="G9" s="147"/>
      <c r="H9" s="148"/>
    </row>
    <row r="10" s="2" customFormat="1" ht="26.4" customHeight="1">
      <c r="A10" s="37"/>
      <c r="B10" s="38"/>
      <c r="C10" s="227" t="s">
        <v>1279</v>
      </c>
      <c r="D10" s="227" t="s">
        <v>88</v>
      </c>
      <c r="E10" s="37"/>
      <c r="F10" s="37"/>
      <c r="G10" s="37"/>
      <c r="H10" s="38"/>
    </row>
    <row r="11" s="2" customFormat="1" ht="16.8" customHeight="1">
      <c r="A11" s="37"/>
      <c r="B11" s="38"/>
      <c r="C11" s="228" t="s">
        <v>1280</v>
      </c>
      <c r="D11" s="229" t="s">
        <v>1281</v>
      </c>
      <c r="E11" s="230" t="s">
        <v>166</v>
      </c>
      <c r="F11" s="231">
        <v>55.399999999999999</v>
      </c>
      <c r="G11" s="37"/>
      <c r="H11" s="38"/>
    </row>
    <row r="12" s="2" customFormat="1" ht="16.8" customHeight="1">
      <c r="A12" s="37"/>
      <c r="B12" s="38"/>
      <c r="C12" s="232" t="s">
        <v>1</v>
      </c>
      <c r="D12" s="232" t="s">
        <v>1282</v>
      </c>
      <c r="E12" s="18" t="s">
        <v>1</v>
      </c>
      <c r="F12" s="233">
        <v>55.399999999999999</v>
      </c>
      <c r="G12" s="37"/>
      <c r="H12" s="38"/>
    </row>
    <row r="13" s="2" customFormat="1" ht="16.8" customHeight="1">
      <c r="A13" s="37"/>
      <c r="B13" s="38"/>
      <c r="C13" s="228" t="s">
        <v>1283</v>
      </c>
      <c r="D13" s="229" t="s">
        <v>1284</v>
      </c>
      <c r="E13" s="230" t="s">
        <v>166</v>
      </c>
      <c r="F13" s="231">
        <v>87</v>
      </c>
      <c r="G13" s="37"/>
      <c r="H13" s="38"/>
    </row>
    <row r="14" s="2" customFormat="1" ht="16.8" customHeight="1">
      <c r="A14" s="37"/>
      <c r="B14" s="38"/>
      <c r="C14" s="232" t="s">
        <v>1</v>
      </c>
      <c r="D14" s="232" t="s">
        <v>1285</v>
      </c>
      <c r="E14" s="18" t="s">
        <v>1</v>
      </c>
      <c r="F14" s="233">
        <v>87</v>
      </c>
      <c r="G14" s="37"/>
      <c r="H14" s="38"/>
    </row>
    <row r="15" s="2" customFormat="1" ht="16.8" customHeight="1">
      <c r="A15" s="37"/>
      <c r="B15" s="38"/>
      <c r="C15" s="228" t="s">
        <v>1286</v>
      </c>
      <c r="D15" s="229" t="s">
        <v>1287</v>
      </c>
      <c r="E15" s="230" t="s">
        <v>166</v>
      </c>
      <c r="F15" s="231">
        <v>90</v>
      </c>
      <c r="G15" s="37"/>
      <c r="H15" s="38"/>
    </row>
    <row r="16" s="2" customFormat="1" ht="16.8" customHeight="1">
      <c r="A16" s="37"/>
      <c r="B16" s="38"/>
      <c r="C16" s="232" t="s">
        <v>1</v>
      </c>
      <c r="D16" s="232" t="s">
        <v>1288</v>
      </c>
      <c r="E16" s="18" t="s">
        <v>1</v>
      </c>
      <c r="F16" s="233">
        <v>90</v>
      </c>
      <c r="G16" s="37"/>
      <c r="H16" s="38"/>
    </row>
    <row r="17" s="2" customFormat="1" ht="16.8" customHeight="1">
      <c r="A17" s="37"/>
      <c r="B17" s="38"/>
      <c r="C17" s="228" t="s">
        <v>1289</v>
      </c>
      <c r="D17" s="229" t="s">
        <v>1290</v>
      </c>
      <c r="E17" s="230" t="s">
        <v>166</v>
      </c>
      <c r="F17" s="231">
        <v>125.90000000000001</v>
      </c>
      <c r="G17" s="37"/>
      <c r="H17" s="38"/>
    </row>
    <row r="18" s="2" customFormat="1" ht="16.8" customHeight="1">
      <c r="A18" s="37"/>
      <c r="B18" s="38"/>
      <c r="C18" s="232" t="s">
        <v>1</v>
      </c>
      <c r="D18" s="232" t="s">
        <v>1291</v>
      </c>
      <c r="E18" s="18" t="s">
        <v>1</v>
      </c>
      <c r="F18" s="233">
        <v>125.90000000000001</v>
      </c>
      <c r="G18" s="37"/>
      <c r="H18" s="38"/>
    </row>
    <row r="19" s="2" customFormat="1" ht="16.8" customHeight="1">
      <c r="A19" s="37"/>
      <c r="B19" s="38"/>
      <c r="C19" s="228" t="s">
        <v>1292</v>
      </c>
      <c r="D19" s="229" t="s">
        <v>1293</v>
      </c>
      <c r="E19" s="230" t="s">
        <v>166</v>
      </c>
      <c r="F19" s="231">
        <v>78.200000000000003</v>
      </c>
      <c r="G19" s="37"/>
      <c r="H19" s="38"/>
    </row>
    <row r="20" s="2" customFormat="1" ht="16.8" customHeight="1">
      <c r="A20" s="37"/>
      <c r="B20" s="38"/>
      <c r="C20" s="232" t="s">
        <v>1</v>
      </c>
      <c r="D20" s="232" t="s">
        <v>1294</v>
      </c>
      <c r="E20" s="18" t="s">
        <v>1</v>
      </c>
      <c r="F20" s="233">
        <v>78.200000000000003</v>
      </c>
      <c r="G20" s="37"/>
      <c r="H20" s="38"/>
    </row>
    <row r="21" s="2" customFormat="1" ht="7.44" customHeight="1">
      <c r="A21" s="37"/>
      <c r="B21" s="59"/>
      <c r="C21" s="60"/>
      <c r="D21" s="60"/>
      <c r="E21" s="60"/>
      <c r="F21" s="60"/>
      <c r="G21" s="60"/>
      <c r="H21" s="38"/>
    </row>
    <row r="22" s="2" customFormat="1">
      <c r="A22" s="37"/>
      <c r="B22" s="37"/>
      <c r="C22" s="37"/>
      <c r="D22" s="37"/>
      <c r="E22" s="37"/>
      <c r="F22" s="37"/>
      <c r="G22" s="37"/>
      <c r="H22" s="37"/>
    </row>
  </sheetData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Pavel-PC\Pavel</dc:creator>
  <cp:lastModifiedBy>Pavel-PC\Pavel</cp:lastModifiedBy>
  <dcterms:created xsi:type="dcterms:W3CDTF">2021-10-14T06:18:34Z</dcterms:created>
  <dcterms:modified xsi:type="dcterms:W3CDTF">2021-10-14T06:18:38Z</dcterms:modified>
</cp:coreProperties>
</file>